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ditelka\Documents\SVČ\Veřejné zakázky\ROK 2019\Toalety SS\"/>
    </mc:Choice>
  </mc:AlternateContent>
  <bookViews>
    <workbookView xWindow="0" yWindow="0" windowWidth="28800" windowHeight="1233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Pol'!$A$1:$W$84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Q8" i="12" s="1"/>
  <c r="V9" i="12"/>
  <c r="M10" i="12"/>
  <c r="I10" i="12"/>
  <c r="K10" i="12"/>
  <c r="O10" i="12"/>
  <c r="Q10" i="12"/>
  <c r="V10" i="12"/>
  <c r="V8" i="12" s="1"/>
  <c r="I11" i="12"/>
  <c r="K11" i="12"/>
  <c r="M11" i="12"/>
  <c r="O11" i="12"/>
  <c r="Q11" i="12"/>
  <c r="V11" i="12"/>
  <c r="G8" i="12"/>
  <c r="I12" i="12"/>
  <c r="K12" i="12"/>
  <c r="O12" i="12"/>
  <c r="O8" i="12" s="1"/>
  <c r="Q12" i="12"/>
  <c r="V12" i="12"/>
  <c r="I13" i="12"/>
  <c r="K13" i="12"/>
  <c r="M13" i="12"/>
  <c r="O13" i="12"/>
  <c r="Q13" i="12"/>
  <c r="V13" i="12"/>
  <c r="M14" i="12"/>
  <c r="I14" i="12"/>
  <c r="K14" i="12"/>
  <c r="O14" i="12"/>
  <c r="Q14" i="12"/>
  <c r="V14" i="12"/>
  <c r="I15" i="12"/>
  <c r="K15" i="12"/>
  <c r="M15" i="12"/>
  <c r="O15" i="12"/>
  <c r="Q15" i="12"/>
  <c r="V15" i="12"/>
  <c r="G16" i="12"/>
  <c r="O16" i="12"/>
  <c r="V16" i="12"/>
  <c r="G17" i="12"/>
  <c r="M17" i="12" s="1"/>
  <c r="M16" i="12" s="1"/>
  <c r="I16" i="12"/>
  <c r="K17" i="12"/>
  <c r="K16" i="12" s="1"/>
  <c r="O17" i="12"/>
  <c r="Q17" i="12"/>
  <c r="Q16" i="12" s="1"/>
  <c r="V17" i="12"/>
  <c r="G19" i="12"/>
  <c r="M19" i="12" s="1"/>
  <c r="I19" i="12"/>
  <c r="K19" i="12"/>
  <c r="O19" i="12"/>
  <c r="Q19" i="12"/>
  <c r="Q18" i="12" s="1"/>
  <c r="V19" i="12"/>
  <c r="G20" i="12"/>
  <c r="I20" i="12"/>
  <c r="K20" i="12"/>
  <c r="O20" i="12"/>
  <c r="O18" i="12" s="1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V18" i="12" s="1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I25" i="12"/>
  <c r="Q25" i="12"/>
  <c r="G26" i="12"/>
  <c r="M26" i="12" s="1"/>
  <c r="M25" i="12" s="1"/>
  <c r="I26" i="12"/>
  <c r="K26" i="12"/>
  <c r="K25" i="12" s="1"/>
  <c r="O26" i="12"/>
  <c r="O25" i="12" s="1"/>
  <c r="Q26" i="12"/>
  <c r="V26" i="12"/>
  <c r="V25" i="12" s="1"/>
  <c r="G28" i="12"/>
  <c r="K28" i="12"/>
  <c r="O28" i="12"/>
  <c r="O27" i="12" s="1"/>
  <c r="Q28" i="12"/>
  <c r="V28" i="12"/>
  <c r="V27" i="12" s="1"/>
  <c r="G29" i="12"/>
  <c r="M29" i="12" s="1"/>
  <c r="I27" i="12"/>
  <c r="K29" i="12"/>
  <c r="O29" i="12"/>
  <c r="Q29" i="12"/>
  <c r="Q27" i="12" s="1"/>
  <c r="V29" i="12"/>
  <c r="G30" i="12"/>
  <c r="M30" i="12" s="1"/>
  <c r="K30" i="12"/>
  <c r="O30" i="12"/>
  <c r="Q30" i="12"/>
  <c r="V30" i="12"/>
  <c r="G31" i="12"/>
  <c r="M31" i="12" s="1"/>
  <c r="K31" i="12"/>
  <c r="O31" i="12"/>
  <c r="Q31" i="12"/>
  <c r="V31" i="12"/>
  <c r="G32" i="12"/>
  <c r="O32" i="12"/>
  <c r="G33" i="12"/>
  <c r="M33" i="12" s="1"/>
  <c r="I33" i="12"/>
  <c r="I32" i="12" s="1"/>
  <c r="K33" i="12"/>
  <c r="O33" i="12"/>
  <c r="Q33" i="12"/>
  <c r="Q32" i="12" s="1"/>
  <c r="V33" i="12"/>
  <c r="G34" i="12"/>
  <c r="M34" i="12" s="1"/>
  <c r="I34" i="12"/>
  <c r="K34" i="12"/>
  <c r="O34" i="12"/>
  <c r="Q34" i="12"/>
  <c r="V34" i="12"/>
  <c r="V32" i="12" s="1"/>
  <c r="G36" i="12"/>
  <c r="I36" i="12"/>
  <c r="K36" i="12"/>
  <c r="O36" i="12"/>
  <c r="O35" i="12" s="1"/>
  <c r="Q36" i="12"/>
  <c r="Q35" i="12" s="1"/>
  <c r="V36" i="12"/>
  <c r="V35" i="12" s="1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I49" i="12"/>
  <c r="Q49" i="12"/>
  <c r="G50" i="12"/>
  <c r="M50" i="12" s="1"/>
  <c r="M49" i="12" s="1"/>
  <c r="I50" i="12"/>
  <c r="K50" i="12"/>
  <c r="K49" i="12" s="1"/>
  <c r="O50" i="12"/>
  <c r="O49" i="12" s="1"/>
  <c r="Q50" i="12"/>
  <c r="V50" i="12"/>
  <c r="V49" i="12" s="1"/>
  <c r="G52" i="12"/>
  <c r="G51" i="12" s="1"/>
  <c r="I52" i="12"/>
  <c r="I51" i="12" s="1"/>
  <c r="K52" i="12"/>
  <c r="K51" i="12" s="1"/>
  <c r="O52" i="12"/>
  <c r="O51" i="12" s="1"/>
  <c r="Q52" i="12"/>
  <c r="Q51" i="12" s="1"/>
  <c r="V52" i="12"/>
  <c r="V51" i="12" s="1"/>
  <c r="G54" i="12"/>
  <c r="M54" i="12" s="1"/>
  <c r="I54" i="12"/>
  <c r="K54" i="12"/>
  <c r="O54" i="12"/>
  <c r="O53" i="12" s="1"/>
  <c r="Q54" i="12"/>
  <c r="V54" i="12"/>
  <c r="V53" i="12" s="1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Q53" i="12" s="1"/>
  <c r="V57" i="12"/>
  <c r="V58" i="12"/>
  <c r="G59" i="12"/>
  <c r="M59" i="12" s="1"/>
  <c r="I59" i="12"/>
  <c r="K59" i="12"/>
  <c r="O59" i="12"/>
  <c r="Q59" i="12"/>
  <c r="Q58" i="12" s="1"/>
  <c r="V59" i="12"/>
  <c r="G60" i="12"/>
  <c r="G58" i="12" s="1"/>
  <c r="I60" i="12"/>
  <c r="K60" i="12"/>
  <c r="O60" i="12"/>
  <c r="O58" i="12" s="1"/>
  <c r="Q60" i="12"/>
  <c r="V60" i="12"/>
  <c r="G61" i="12"/>
  <c r="M61" i="12" s="1"/>
  <c r="I61" i="12"/>
  <c r="K61" i="12"/>
  <c r="O61" i="12"/>
  <c r="Q61" i="12"/>
  <c r="V61" i="12"/>
  <c r="V62" i="12"/>
  <c r="G63" i="12"/>
  <c r="M63" i="12" s="1"/>
  <c r="I63" i="12"/>
  <c r="I62" i="12" s="1"/>
  <c r="K63" i="12"/>
  <c r="O63" i="12"/>
  <c r="Q63" i="12"/>
  <c r="Q62" i="12" s="1"/>
  <c r="V63" i="12"/>
  <c r="G64" i="12"/>
  <c r="G62" i="12" s="1"/>
  <c r="I64" i="12"/>
  <c r="K64" i="12"/>
  <c r="O64" i="12"/>
  <c r="O62" i="12" s="1"/>
  <c r="Q64" i="12"/>
  <c r="V64" i="12"/>
  <c r="Q65" i="12"/>
  <c r="G66" i="12"/>
  <c r="M66" i="12" s="1"/>
  <c r="I66" i="12"/>
  <c r="I65" i="12" s="1"/>
  <c r="K66" i="12"/>
  <c r="K65" i="12" s="1"/>
  <c r="O66" i="12"/>
  <c r="O65" i="12" s="1"/>
  <c r="Q66" i="12"/>
  <c r="V66" i="12"/>
  <c r="V65" i="12" s="1"/>
  <c r="G67" i="12"/>
  <c r="M67" i="12" s="1"/>
  <c r="I67" i="12"/>
  <c r="K67" i="12"/>
  <c r="O67" i="12"/>
  <c r="Q67" i="12"/>
  <c r="V67" i="12"/>
  <c r="O68" i="12"/>
  <c r="G69" i="12"/>
  <c r="M69" i="12" s="1"/>
  <c r="I69" i="12"/>
  <c r="I68" i="12" s="1"/>
  <c r="K69" i="12"/>
  <c r="O69" i="12"/>
  <c r="Q69" i="12"/>
  <c r="Q68" i="12" s="1"/>
  <c r="V69" i="12"/>
  <c r="G70" i="12"/>
  <c r="M70" i="12" s="1"/>
  <c r="I70" i="12"/>
  <c r="K70" i="12"/>
  <c r="O70" i="12"/>
  <c r="Q70" i="12"/>
  <c r="V70" i="12"/>
  <c r="V68" i="12" s="1"/>
  <c r="G72" i="12"/>
  <c r="I72" i="12"/>
  <c r="K72" i="12"/>
  <c r="O72" i="12"/>
  <c r="Q72" i="12"/>
  <c r="V72" i="12"/>
  <c r="V71" i="12" s="1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I79" i="12"/>
  <c r="Q79" i="12"/>
  <c r="G80" i="12"/>
  <c r="G79" i="12" s="1"/>
  <c r="I80" i="12"/>
  <c r="K80" i="12"/>
  <c r="K79" i="12" s="1"/>
  <c r="O80" i="12"/>
  <c r="O79" i="12" s="1"/>
  <c r="Q80" i="12"/>
  <c r="V80" i="12"/>
  <c r="V79" i="12" s="1"/>
  <c r="I81" i="12"/>
  <c r="Q81" i="12"/>
  <c r="G82" i="12"/>
  <c r="M82" i="12" s="1"/>
  <c r="M81" i="12" s="1"/>
  <c r="I82" i="12"/>
  <c r="K82" i="12"/>
  <c r="K81" i="12" s="1"/>
  <c r="O82" i="12"/>
  <c r="O81" i="12" s="1"/>
  <c r="Q82" i="12"/>
  <c r="V82" i="12"/>
  <c r="V81" i="12" s="1"/>
  <c r="G66" i="1"/>
  <c r="H66" i="1"/>
  <c r="I66" i="1"/>
  <c r="J65" i="1" s="1"/>
  <c r="F42" i="1"/>
  <c r="G42" i="1"/>
  <c r="H42" i="1"/>
  <c r="I42" i="1"/>
  <c r="J41" i="1" s="1"/>
  <c r="K68" i="12" l="1"/>
  <c r="K62" i="12"/>
  <c r="K58" i="12"/>
  <c r="I58" i="12"/>
  <c r="I53" i="12"/>
  <c r="K53" i="12"/>
  <c r="K35" i="12"/>
  <c r="I35" i="12"/>
  <c r="K32" i="12"/>
  <c r="K27" i="12"/>
  <c r="K18" i="12"/>
  <c r="I18" i="12"/>
  <c r="K8" i="12"/>
  <c r="I8" i="12"/>
  <c r="Q71" i="12"/>
  <c r="O71" i="12"/>
  <c r="K71" i="12"/>
  <c r="I71" i="12"/>
  <c r="G71" i="12"/>
  <c r="G68" i="12"/>
  <c r="M65" i="12"/>
  <c r="G35" i="12"/>
  <c r="G27" i="12"/>
  <c r="G18" i="12"/>
  <c r="J50" i="1"/>
  <c r="J62" i="1"/>
  <c r="J51" i="1"/>
  <c r="J55" i="1"/>
  <c r="J59" i="1"/>
  <c r="J63" i="1"/>
  <c r="J56" i="1"/>
  <c r="J60" i="1"/>
  <c r="J64" i="1"/>
  <c r="J54" i="1"/>
  <c r="J58" i="1"/>
  <c r="J52" i="1"/>
  <c r="J49" i="1"/>
  <c r="J53" i="1"/>
  <c r="J57" i="1"/>
  <c r="J61" i="1"/>
  <c r="M53" i="12"/>
  <c r="M32" i="12"/>
  <c r="M68" i="12"/>
  <c r="G81" i="12"/>
  <c r="M80" i="12"/>
  <c r="M79" i="12" s="1"/>
  <c r="M72" i="12"/>
  <c r="M71" i="12" s="1"/>
  <c r="G65" i="12"/>
  <c r="M64" i="12"/>
  <c r="M62" i="12" s="1"/>
  <c r="M60" i="12"/>
  <c r="M58" i="12" s="1"/>
  <c r="G53" i="12"/>
  <c r="M52" i="12"/>
  <c r="M51" i="12" s="1"/>
  <c r="G49" i="12"/>
  <c r="M36" i="12"/>
  <c r="M35" i="12" s="1"/>
  <c r="M28" i="12"/>
  <c r="M27" i="12" s="1"/>
  <c r="G25" i="12"/>
  <c r="M20" i="12"/>
  <c r="M18" i="12" s="1"/>
  <c r="M12" i="12"/>
  <c r="M8" i="12" s="1"/>
  <c r="J40" i="1"/>
  <c r="J39" i="1"/>
  <c r="J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6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 Krása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<sst xmlns="http://schemas.openxmlformats.org/spreadsheetml/2006/main" count="599" uniqueCount="254">
  <si>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</si>
  <si>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</si>
  <si>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</si>
  <si>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</si>
  <si>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</si>
  <si>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</si>
  <si>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</si>
  <si>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</si>
  <si>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</si>
  <si>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</si>
  <si>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</si>
  <si>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</si>
  <si>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</si>
  <si>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</si>
  <si>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</si>
  <si>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</si>
  <si>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</si>
  <si>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</si>
  <si>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</si>
  <si>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</si>
  <si>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</si>
  <si>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</si>
  <si>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</si>
  <si>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</si>
  <si>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</si>
  <si>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</si>
  <si>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</si>
  <si>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</si>
  <si>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</si>
  <si>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</si>
  <si>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</si>
  <si>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</si>
  <si>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</si>
  <si>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</si>
  <si>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</si>
  <si>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</si>
  <si>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</si>
  <si>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</si>
  <si>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</si>
  <si>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</si>
  <si>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</si>
  <si>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</si>
  <si>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</si>
  <si>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</si>
  <si>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Modernizace</t>
  </si>
  <si>
    <t>Vítkov</t>
  </si>
  <si>
    <t>Objekt:</t>
  </si>
  <si>
    <t>Rozpočet:</t>
  </si>
  <si>
    <t>8122018</t>
  </si>
  <si>
    <t>Středisko volného času Vítkov, příspěvková organizace</t>
  </si>
  <si>
    <t>Bezručova 585</t>
  </si>
  <si>
    <t>74901</t>
  </si>
  <si>
    <t>73214892</t>
  </si>
  <si>
    <t>CZ73214892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</si>
  <si>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</si>
  <si>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</si>
  <si>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</si>
  <si>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</si>
  <si>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</si>
  <si>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</si>
  <si>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</si>
  <si>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</si>
  <si>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</si>
  <si>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</si>
  <si>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</si>
  <si>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</si>
  <si>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</si>
  <si>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</si>
  <si>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</si>
  <si>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</si>
  <si>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</si>
  <si>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</si>
  <si>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 ZTI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</si>
  <si>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</si>
  <si>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</si>
  <si>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</si>
  <si>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</si>
  <si>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</si>
  <si>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</si>
  <si>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</si>
  <si>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</si>
  <si>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</si>
  <si>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</si>
  <si>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</si>
  <si>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</si>
  <si>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</si>
  <si>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</si>
  <si>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</si>
  <si>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</si>
  <si>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</si>
  <si>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</si>
  <si>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</si>
  <si>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</si>
  <si>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</si>
  <si>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</si>
  <si>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</si>
  <si>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</si>
  <si>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</si>
  <si>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</si>
  <si>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</si>
  <si>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</si>
  <si>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</si>
  <si>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</si>
  <si>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</si>
  <si>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</si>
  <si>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</si>
  <si>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</si>
  <si>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</si>
  <si>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</si>
  <si>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</si>
  <si>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</si>
  <si>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</si>
  <si>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</si>
  <si>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</si>
  <si>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</si>
  <si>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</si>
  <si>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</si>
  <si>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</si>
  <si>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612100010RAA</t>
  </si>
  <si>
    <t>Hrubá výplň rýh ve stěnách, včetně omítky a malby</t>
  </si>
  <si>
    <t>m2</t>
  </si>
  <si>
    <t>RTS 19/ I</t>
  </si>
  <si>
    <t>Indiv</t>
  </si>
  <si>
    <t>POL2_</t>
  </si>
  <si>
    <t>612420016RAA</t>
  </si>
  <si>
    <t>Omítka stěn vnitřní vápenocementová štuková, montáž a demontáž pomocného lešení</t>
  </si>
  <si>
    <t>612420110RA0</t>
  </si>
  <si>
    <t>Omítka stěn vnitřní vápenocementová hrubá zatřená</t>
  </si>
  <si>
    <t>54914624R</t>
  </si>
  <si>
    <t>Dveřní kování KLASIK/S klíč Cr</t>
  </si>
  <si>
    <t>kus</t>
  </si>
  <si>
    <t>SPCM</t>
  </si>
  <si>
    <t>POL3_</t>
  </si>
  <si>
    <t>61161801R</t>
  </si>
  <si>
    <t>Dveře vnitřní hladké plné dyhované 1kř. 60x197</t>
  </si>
  <si>
    <t>61161803R</t>
  </si>
  <si>
    <t>Dveře vnitřní hladké plné dyhované 1kř. 80x197</t>
  </si>
  <si>
    <t>952901114R00</t>
  </si>
  <si>
    <t>Vyčištění budov o výšce podlaží nad 4 m</t>
  </si>
  <si>
    <t>POL1_</t>
  </si>
  <si>
    <t>968071125R00</t>
  </si>
  <si>
    <t>Vyvěšení, zavěšení kovových křídel dveří pl. 2 m2</t>
  </si>
  <si>
    <t>971033531R00</t>
  </si>
  <si>
    <t>Vybourání otv. zeď cihel. pl.1 m2, tl.15 cm, MVC</t>
  </si>
  <si>
    <t>974031164R00</t>
  </si>
  <si>
    <t>Vysekání rýh ve zdi cihelné 15 x 15 cm</t>
  </si>
  <si>
    <t>m</t>
  </si>
  <si>
    <t>978013141R00</t>
  </si>
  <si>
    <t>Otlučení omítek vnitřních stěn v rozsahu do 30 %</t>
  </si>
  <si>
    <t>978059631R00</t>
  </si>
  <si>
    <t>Odsekání vnějších obkladů stěn nad 2 m2</t>
  </si>
  <si>
    <t>965100032RA0</t>
  </si>
  <si>
    <t>Bourání dlažeb keramických</t>
  </si>
  <si>
    <t>998011004R00</t>
  </si>
  <si>
    <t>Přesun hmot pro budovy zděné výšky do 36 m</t>
  </si>
  <si>
    <t>t</t>
  </si>
  <si>
    <t>POL7_</t>
  </si>
  <si>
    <t>721170957R00</t>
  </si>
  <si>
    <t>Oprava-vsazení odbočky, potrubí PVC hrdlové D 160</t>
  </si>
  <si>
    <t>721170967R00</t>
  </si>
  <si>
    <t>Oprava - propojení dosavadního potrubí PVC D 160</t>
  </si>
  <si>
    <t>721176103R00</t>
  </si>
  <si>
    <t>Potrubí HT připojovací D 50 x 1,8 mm</t>
  </si>
  <si>
    <t>721176105R00</t>
  </si>
  <si>
    <t>Potrubí HT připojovací D 110 x 2,7 mm</t>
  </si>
  <si>
    <t>722181111R00</t>
  </si>
  <si>
    <t>Ochrana potrubí plstěnými pásy do DN 20</t>
  </si>
  <si>
    <t>722171252</t>
  </si>
  <si>
    <t>Montaz potrubi z plastu pr 20</t>
  </si>
  <si>
    <t xml:space="preserve">m     </t>
  </si>
  <si>
    <t>Vlastní</t>
  </si>
  <si>
    <t>725310909R00</t>
  </si>
  <si>
    <t>Montaze zařizovacích předmětu ZTI</t>
  </si>
  <si>
    <t>soubor</t>
  </si>
  <si>
    <t>725111108</t>
  </si>
  <si>
    <t>Montaz modul a Wc</t>
  </si>
  <si>
    <t xml:space="preserve">ks    </t>
  </si>
  <si>
    <t>725212367R00</t>
  </si>
  <si>
    <t xml:space="preserve">Baterie nastena pro vylevku </t>
  </si>
  <si>
    <t>725016105R00</t>
  </si>
  <si>
    <t>Pisoár radarovy komplet</t>
  </si>
  <si>
    <t>725019103R00</t>
  </si>
  <si>
    <t>Výlevka závěsná  s plastovou mžížkou</t>
  </si>
  <si>
    <t>725823111R00</t>
  </si>
  <si>
    <t>Baterie umyvadlová stoján. ruční, bez otvír.odpadu</t>
  </si>
  <si>
    <t>725111105</t>
  </si>
  <si>
    <t>Modul Geberit pro zaves Wc</t>
  </si>
  <si>
    <t>725111106</t>
  </si>
  <si>
    <t>Zavesny zachod a sedak</t>
  </si>
  <si>
    <t>725111107</t>
  </si>
  <si>
    <t>Ovladaci tlacitko</t>
  </si>
  <si>
    <t>725111121</t>
  </si>
  <si>
    <t>Umyvadlo 50 cm vc polosloupu</t>
  </si>
  <si>
    <t>725111125</t>
  </si>
  <si>
    <t>Šrouby a sifony</t>
  </si>
  <si>
    <t>725111135</t>
  </si>
  <si>
    <t>Rohový ventil</t>
  </si>
  <si>
    <t>725249102</t>
  </si>
  <si>
    <t>Vysoušeč rukou</t>
  </si>
  <si>
    <t>766662811R00</t>
  </si>
  <si>
    <t>Demontáž  dveří 1křídlových</t>
  </si>
  <si>
    <t>767641110R00</t>
  </si>
  <si>
    <t>Dokončení okování dveří,oc.zárub.,otvíravých 1kříd</t>
  </si>
  <si>
    <t>771575206RU6</t>
  </si>
  <si>
    <t xml:space="preserve">Montáž podlah keramických </t>
  </si>
  <si>
    <t>597623122R</t>
  </si>
  <si>
    <t>Dlaždice keramické</t>
  </si>
  <si>
    <t>597813668R</t>
  </si>
  <si>
    <t>Obkládačka keramická</t>
  </si>
  <si>
    <t>998771102R00</t>
  </si>
  <si>
    <t>Přesun hmot pro podlahy z dlaždic, výšky do 12 m</t>
  </si>
  <si>
    <t>776101115R00</t>
  </si>
  <si>
    <t>Vyrovnání podkladů samonivelační hmotou</t>
  </si>
  <si>
    <t>776101121R00</t>
  </si>
  <si>
    <t>Provedení penetrace podkladu pod.povlak.podlahy</t>
  </si>
  <si>
    <t>24551554R</t>
  </si>
  <si>
    <t xml:space="preserve">Stěrka samonivelační </t>
  </si>
  <si>
    <t>kg</t>
  </si>
  <si>
    <t>781475114R00</t>
  </si>
  <si>
    <t>Obklad vnitřní stěn keramický, do tmele</t>
  </si>
  <si>
    <t>998781202R00</t>
  </si>
  <si>
    <t>Přesun hmot pro obklady keramické, výšky do 12 m</t>
  </si>
  <si>
    <t>784191201R00</t>
  </si>
  <si>
    <t>Penetrace podkladu hloubková Primalex 1x</t>
  </si>
  <si>
    <t>784115312R00</t>
  </si>
  <si>
    <t>Malba Remal bílý, bílá, bez penetrace, 2 x</t>
  </si>
  <si>
    <t>21002</t>
  </si>
  <si>
    <t>Dodávka  a montáž elektroinstalace -včetně napojení na stávající, rozvody</t>
  </si>
  <si>
    <t>005122 R</t>
  </si>
  <si>
    <t>Provozní vlivy</t>
  </si>
  <si>
    <t>Soubor</t>
  </si>
  <si>
    <t>POL99_8</t>
  </si>
  <si>
    <t>979081121RT2</t>
  </si>
  <si>
    <t>Příplatek k odvozu za každý další 1 km, kontejnerem 4 t</t>
  </si>
  <si>
    <t>979084119R00</t>
  </si>
  <si>
    <t>Příplatek k přesunu hmot za každých dalších 1000 m</t>
  </si>
  <si>
    <t>POL8_</t>
  </si>
  <si>
    <t>979017112R00</t>
  </si>
  <si>
    <t>Svislé přemístění vyb. hmot nošením na H do 3,5 m</t>
  </si>
  <si>
    <t>979017192R00</t>
  </si>
  <si>
    <t>Příplatek k přemístění vyb.hmot za dalších H 3,5 m</t>
  </si>
  <si>
    <t>979081111RT2</t>
  </si>
  <si>
    <t>Odvoz suti a vybour. hmot na skládku do 1 km, kontejnerem 4 t</t>
  </si>
  <si>
    <t>979990001R00</t>
  </si>
  <si>
    <t>Poplatek za skládku stavební suti</t>
  </si>
  <si>
    <t>979087392R00</t>
  </si>
  <si>
    <t>Příplatek za nošení vyb. hmot každých dalších 10 m</t>
  </si>
  <si>
    <t>005121020R</t>
  </si>
  <si>
    <t xml:space="preserve">Provoz zařízení staveniště </t>
  </si>
  <si>
    <t>005261030R</t>
  </si>
  <si>
    <t xml:space="preserve">Finanční rezerva </t>
  </si>
  <si>
    <t>END</t>
  </si>
  <si>
    <t>Oprava toalet sociálních služeb Tunnel Vítkov</t>
  </si>
  <si>
    <t>Dělnická 746, Vítkov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</si>
</sst>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77" t="s">
        <v>41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4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3"/>
      <c r="B2" s="78" t="s">
        <v>24</v>
      </c>
      <c r="C2" s="79"/>
      <c r="D2" s="80" t="s">
        <v>48</v>
      </c>
      <c r="E2" s="196" t="s">
        <v>252</v>
      </c>
      <c r="F2" s="197"/>
      <c r="G2" s="197"/>
      <c r="H2" s="197"/>
      <c r="I2" s="197"/>
      <c r="J2" s="198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199" t="s">
        <v>253</v>
      </c>
      <c r="F3" s="200"/>
      <c r="G3" s="200"/>
      <c r="H3" s="200"/>
      <c r="I3" s="200"/>
      <c r="J3" s="201"/>
    </row>
    <row r="4" spans="1:15" ht="23.25" customHeight="1" x14ac:dyDescent="0.2">
      <c r="A4" s="76">
        <v>1078</v>
      </c>
      <c r="B4" s="83" t="s">
        <v>47</v>
      </c>
      <c r="C4" s="84"/>
      <c r="D4" s="85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2">
      <c r="A5" s="3"/>
      <c r="B5" s="44" t="s">
        <v>23</v>
      </c>
      <c r="C5" s="4"/>
      <c r="D5" s="86" t="s">
        <v>49</v>
      </c>
      <c r="E5" s="24"/>
      <c r="F5" s="24"/>
      <c r="G5" s="24"/>
      <c r="H5" s="26" t="s">
        <v>42</v>
      </c>
      <c r="I5" s="86" t="s">
        <v>52</v>
      </c>
      <c r="J5" s="10"/>
    </row>
    <row r="6" spans="1:15" ht="15.75" customHeight="1" x14ac:dyDescent="0.2">
      <c r="A6" s="3"/>
      <c r="B6" s="38"/>
      <c r="C6" s="24"/>
      <c r="D6" s="86" t="s">
        <v>50</v>
      </c>
      <c r="E6" s="24"/>
      <c r="F6" s="24"/>
      <c r="G6" s="24"/>
      <c r="H6" s="26" t="s">
        <v>36</v>
      </c>
      <c r="I6" s="86" t="s">
        <v>53</v>
      </c>
      <c r="J6" s="10"/>
    </row>
    <row r="7" spans="1:15" ht="15.75" customHeight="1" x14ac:dyDescent="0.2">
      <c r="A7" s="3"/>
      <c r="B7" s="39"/>
      <c r="C7" s="25"/>
      <c r="D7" s="77" t="s">
        <v>51</v>
      </c>
      <c r="E7" s="87" t="s">
        <v>45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03"/>
      <c r="E11" s="203"/>
      <c r="F11" s="203"/>
      <c r="G11" s="203"/>
      <c r="H11" s="26" t="s">
        <v>42</v>
      </c>
      <c r="I11" s="86"/>
      <c r="J11" s="10"/>
    </row>
    <row r="12" spans="1:15" ht="15.75" customHeight="1" x14ac:dyDescent="0.2">
      <c r="A12" s="3"/>
      <c r="B12" s="38"/>
      <c r="C12" s="24"/>
      <c r="D12" s="208"/>
      <c r="E12" s="208"/>
      <c r="F12" s="208"/>
      <c r="G12" s="208"/>
      <c r="H12" s="26" t="s">
        <v>36</v>
      </c>
      <c r="I12" s="86"/>
      <c r="J12" s="10"/>
    </row>
    <row r="13" spans="1:15" ht="15.75" customHeight="1" x14ac:dyDescent="0.2">
      <c r="A13" s="3"/>
      <c r="B13" s="39"/>
      <c r="C13" s="25"/>
      <c r="D13" s="77"/>
      <c r="E13" s="212"/>
      <c r="F13" s="213"/>
      <c r="G13" s="213"/>
      <c r="H13" s="27"/>
      <c r="I13" s="31"/>
      <c r="J13" s="48"/>
    </row>
    <row r="14" spans="1:15" ht="24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02" t="s">
        <v>32</v>
      </c>
      <c r="F15" s="202"/>
      <c r="G15" s="204" t="s">
        <v>33</v>
      </c>
      <c r="H15" s="204"/>
      <c r="I15" s="204" t="s">
        <v>31</v>
      </c>
      <c r="J15" s="205"/>
    </row>
    <row r="16" spans="1:15" ht="23.25" customHeight="1" x14ac:dyDescent="0.2">
      <c r="A16" s="139" t="s">
        <v>26</v>
      </c>
      <c r="B16" s="54" t="s">
        <v>26</v>
      </c>
      <c r="C16" s="55"/>
      <c r="D16" s="56"/>
      <c r="E16" s="193"/>
      <c r="F16" s="194"/>
      <c r="G16" s="193"/>
      <c r="H16" s="194"/>
      <c r="I16" s="193"/>
      <c r="J16" s="195"/>
    </row>
    <row r="17" spans="1:10" ht="23.25" customHeight="1" x14ac:dyDescent="0.2">
      <c r="A17" s="139" t="s">
        <v>27</v>
      </c>
      <c r="B17" s="54" t="s">
        <v>27</v>
      </c>
      <c r="C17" s="55"/>
      <c r="D17" s="56"/>
      <c r="E17" s="193"/>
      <c r="F17" s="194"/>
      <c r="G17" s="193"/>
      <c r="H17" s="194"/>
      <c r="I17" s="193"/>
      <c r="J17" s="195"/>
    </row>
    <row r="18" spans="1:10" ht="23.25" customHeight="1" x14ac:dyDescent="0.2">
      <c r="A18" s="139" t="s">
        <v>28</v>
      </c>
      <c r="B18" s="54" t="s">
        <v>28</v>
      </c>
      <c r="C18" s="55"/>
      <c r="D18" s="56"/>
      <c r="E18" s="193">
        <v>0</v>
      </c>
      <c r="F18" s="194"/>
      <c r="G18" s="193"/>
      <c r="H18" s="194"/>
      <c r="I18" s="193"/>
      <c r="J18" s="195"/>
    </row>
    <row r="19" spans="1:10" ht="23.25" customHeight="1" x14ac:dyDescent="0.2">
      <c r="A19" s="139" t="s">
        <v>90</v>
      </c>
      <c r="B19" s="54" t="s">
        <v>29</v>
      </c>
      <c r="C19" s="55"/>
      <c r="D19" s="56"/>
      <c r="E19" s="193">
        <v>0</v>
      </c>
      <c r="F19" s="194"/>
      <c r="G19" s="193"/>
      <c r="H19" s="194"/>
      <c r="I19" s="193"/>
      <c r="J19" s="195"/>
    </row>
    <row r="20" spans="1:10" ht="23.25" customHeight="1" x14ac:dyDescent="0.2">
      <c r="A20" s="139" t="s">
        <v>91</v>
      </c>
      <c r="B20" s="54" t="s">
        <v>30</v>
      </c>
      <c r="C20" s="55"/>
      <c r="D20" s="56"/>
      <c r="E20" s="193">
        <v>0</v>
      </c>
      <c r="F20" s="194"/>
      <c r="G20" s="193"/>
      <c r="H20" s="194"/>
      <c r="I20" s="193"/>
      <c r="J20" s="195"/>
    </row>
    <row r="21" spans="1:10" ht="23.25" customHeight="1" x14ac:dyDescent="0.2">
      <c r="A21" s="3"/>
      <c r="B21" s="71" t="s">
        <v>31</v>
      </c>
      <c r="C21" s="72"/>
      <c r="D21" s="73"/>
      <c r="E21" s="206">
        <f>SUM(E16:F20)</f>
        <v>0</v>
      </c>
      <c r="F21" s="207"/>
      <c r="G21" s="206">
        <f>SUM(G16:H20)</f>
        <v>0</v>
      </c>
      <c r="H21" s="207"/>
      <c r="I21" s="206">
        <f>SUM(I16:J20)</f>
        <v>0</v>
      </c>
      <c r="J21" s="219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13</v>
      </c>
      <c r="C23" s="55"/>
      <c r="D23" s="56"/>
      <c r="E23" s="57">
        <v>15</v>
      </c>
      <c r="F23" s="58" t="s">
        <v>0</v>
      </c>
      <c r="G23" s="217">
        <v>0</v>
      </c>
      <c r="H23" s="218"/>
      <c r="I23" s="218"/>
      <c r="J23" s="59" t="str">
        <f t="shared" ref="J23:J28" si="0">Mena</f>
        <v>CZK</v>
      </c>
    </row>
    <row r="24" spans="1:10" ht="23.25" customHeight="1" x14ac:dyDescent="0.2">
      <c r="A24" s="3"/>
      <c r="B24" s="54" t="s">
        <v>14</v>
      </c>
      <c r="C24" s="55"/>
      <c r="D24" s="56"/>
      <c r="E24" s="57">
        <f>SazbaDPH1</f>
        <v>15</v>
      </c>
      <c r="F24" s="58" t="s">
        <v>0</v>
      </c>
      <c r="G24" s="215">
        <v>0</v>
      </c>
      <c r="H24" s="216"/>
      <c r="I24" s="216"/>
      <c r="J24" s="59" t="str">
        <f t="shared" si="0"/>
        <v>CZK</v>
      </c>
    </row>
    <row r="25" spans="1:10" ht="23.25" customHeight="1" x14ac:dyDescent="0.2">
      <c r="A25" s="3"/>
      <c r="B25" s="54" t="s">
        <v>15</v>
      </c>
      <c r="C25" s="55"/>
      <c r="D25" s="56"/>
      <c r="E25" s="57">
        <v>21</v>
      </c>
      <c r="F25" s="58" t="s">
        <v>0</v>
      </c>
      <c r="G25" s="217"/>
      <c r="H25" s="218"/>
      <c r="I25" s="218"/>
      <c r="J25" s="59" t="str">
        <f t="shared" si="0"/>
        <v>CZK</v>
      </c>
    </row>
    <row r="26" spans="1:10" ht="23.25" customHeight="1" x14ac:dyDescent="0.2">
      <c r="A26" s="3"/>
      <c r="B26" s="46" t="s">
        <v>16</v>
      </c>
      <c r="C26" s="21"/>
      <c r="D26" s="17"/>
      <c r="E26" s="40">
        <f>SazbaDPH2</f>
        <v>21</v>
      </c>
      <c r="F26" s="41" t="s">
        <v>0</v>
      </c>
      <c r="G26" s="190"/>
      <c r="H26" s="191"/>
      <c r="I26" s="191"/>
      <c r="J26" s="53" t="str">
        <f t="shared" si="0"/>
        <v>CZK</v>
      </c>
    </row>
    <row r="27" spans="1:10" ht="23.25" customHeight="1" thickBot="1" x14ac:dyDescent="0.25">
      <c r="A27" s="3"/>
      <c r="B27" s="45" t="s">
        <v>5</v>
      </c>
      <c r="C27" s="19"/>
      <c r="D27" s="22"/>
      <c r="E27" s="19"/>
      <c r="F27" s="20"/>
      <c r="G27" s="192"/>
      <c r="H27" s="192"/>
      <c r="I27" s="192"/>
      <c r="J27" s="60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20">
        <v>398549.75</v>
      </c>
      <c r="H28" s="221"/>
      <c r="I28" s="221"/>
      <c r="J28" s="120" t="str">
        <f t="shared" si="0"/>
        <v>CZK</v>
      </c>
    </row>
    <row r="29" spans="1:10" ht="27.75" customHeight="1" thickBot="1" x14ac:dyDescent="0.25">
      <c r="A29" s="3"/>
      <c r="B29" s="116" t="s">
        <v>37</v>
      </c>
      <c r="C29" s="121"/>
      <c r="D29" s="121"/>
      <c r="E29" s="121"/>
      <c r="F29" s="121"/>
      <c r="G29" s="220"/>
      <c r="H29" s="220"/>
      <c r="I29" s="220"/>
      <c r="J29" s="122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22"/>
      <c r="E34" s="223"/>
      <c r="F34" s="29"/>
      <c r="G34" s="222"/>
      <c r="H34" s="223"/>
      <c r="I34" s="223"/>
      <c r="J34" s="35"/>
    </row>
    <row r="35" spans="1:10" ht="12.75" customHeight="1" x14ac:dyDescent="0.2">
      <c r="A35" s="3"/>
      <c r="B35" s="3"/>
      <c r="C35" s="4"/>
      <c r="D35" s="214" t="s">
        <v>2</v>
      </c>
      <c r="E35" s="214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54</v>
      </c>
      <c r="C39" s="180"/>
      <c r="D39" s="181"/>
      <c r="E39" s="181"/>
      <c r="F39" s="103">
        <v>0</v>
      </c>
      <c r="G39" s="104">
        <v>398549.75</v>
      </c>
      <c r="H39" s="105">
        <v>83695.45</v>
      </c>
      <c r="I39" s="105">
        <v>482245.2</v>
      </c>
      <c r="J39" s="106">
        <f>IF(CenaCelkemVypocet=0,"",I39/CenaCelkemVypocet*100)</f>
        <v>100</v>
      </c>
    </row>
    <row r="40" spans="1:10" ht="25.5" hidden="1" customHeight="1" x14ac:dyDescent="0.2">
      <c r="A40" s="92">
        <v>2</v>
      </c>
      <c r="B40" s="107" t="s">
        <v>43</v>
      </c>
      <c r="C40" s="182" t="s">
        <v>45</v>
      </c>
      <c r="D40" s="183"/>
      <c r="E40" s="183"/>
      <c r="F40" s="108">
        <v>0</v>
      </c>
      <c r="G40" s="109">
        <v>398549.75</v>
      </c>
      <c r="H40" s="109">
        <v>83695.45</v>
      </c>
      <c r="I40" s="109">
        <v>482245.2</v>
      </c>
      <c r="J40" s="110">
        <f>IF(CenaCelkemVypocet=0,"",I40/CenaCelkemVypocet*100)</f>
        <v>100</v>
      </c>
    </row>
    <row r="41" spans="1:10" ht="25.5" hidden="1" customHeight="1" x14ac:dyDescent="0.2">
      <c r="A41" s="92">
        <v>3</v>
      </c>
      <c r="B41" s="111" t="s">
        <v>43</v>
      </c>
      <c r="C41" s="180" t="s">
        <v>44</v>
      </c>
      <c r="D41" s="181"/>
      <c r="E41" s="181"/>
      <c r="F41" s="112">
        <v>0</v>
      </c>
      <c r="G41" s="105">
        <v>398549.75</v>
      </c>
      <c r="H41" s="105">
        <v>83695.45</v>
      </c>
      <c r="I41" s="105">
        <v>482245.2</v>
      </c>
      <c r="J41" s="106">
        <f>IF(CenaCelkemVypocet=0,"",I41/CenaCelkemVypocet*100)</f>
        <v>100</v>
      </c>
    </row>
    <row r="42" spans="1:10" ht="25.5" hidden="1" customHeight="1" x14ac:dyDescent="0.2">
      <c r="A42" s="92"/>
      <c r="B42" s="184" t="s">
        <v>55</v>
      </c>
      <c r="C42" s="185"/>
      <c r="D42" s="185"/>
      <c r="E42" s="186"/>
      <c r="F42" s="113">
        <f>SUMIF(A39:A41,"=1",F39:F41)</f>
        <v>0</v>
      </c>
      <c r="G42" s="114">
        <f>SUMIF(A39:A41,"=1",G39:G41)</f>
        <v>398549.75</v>
      </c>
      <c r="H42" s="114">
        <f>SUMIF(A39:A41,"=1",H39:H41)</f>
        <v>83695.45</v>
      </c>
      <c r="I42" s="114">
        <f>SUMIF(A39:A41,"=1",I39:I41)</f>
        <v>482245.2</v>
      </c>
      <c r="J42" s="115">
        <f>SUMIF(A39:A41,"=1",J39:J41)</f>
        <v>100</v>
      </c>
    </row>
    <row r="46" spans="1:10" ht="15.75" x14ac:dyDescent="0.25">
      <c r="B46" s="123" t="s">
        <v>57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58</v>
      </c>
      <c r="G48" s="129" t="s">
        <v>32</v>
      </c>
      <c r="H48" s="129" t="s">
        <v>33</v>
      </c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59</v>
      </c>
      <c r="C49" s="178" t="s">
        <v>60</v>
      </c>
      <c r="D49" s="179"/>
      <c r="E49" s="179"/>
      <c r="F49" s="137" t="s">
        <v>26</v>
      </c>
      <c r="G49" s="131"/>
      <c r="H49" s="131"/>
      <c r="I49" s="131"/>
      <c r="J49" s="135" t="str">
        <f>IF(I66=0,"",I49/I66*100)</f>
        <v/>
      </c>
    </row>
    <row r="50" spans="1:10" ht="25.5" customHeight="1" x14ac:dyDescent="0.2">
      <c r="A50" s="125"/>
      <c r="B50" s="130" t="s">
        <v>61</v>
      </c>
      <c r="C50" s="178" t="s">
        <v>62</v>
      </c>
      <c r="D50" s="179"/>
      <c r="E50" s="179"/>
      <c r="F50" s="137" t="s">
        <v>26</v>
      </c>
      <c r="G50" s="131"/>
      <c r="H50" s="131"/>
      <c r="I50" s="131"/>
      <c r="J50" s="135" t="str">
        <f>IF(I66=0,"",I50/I66*100)</f>
        <v/>
      </c>
    </row>
    <row r="51" spans="1:10" ht="25.5" customHeight="1" x14ac:dyDescent="0.2">
      <c r="A51" s="125"/>
      <c r="B51" s="130" t="s">
        <v>63</v>
      </c>
      <c r="C51" s="178" t="s">
        <v>64</v>
      </c>
      <c r="D51" s="179"/>
      <c r="E51" s="179"/>
      <c r="F51" s="137" t="s">
        <v>26</v>
      </c>
      <c r="G51" s="131"/>
      <c r="H51" s="131"/>
      <c r="I51" s="131"/>
      <c r="J51" s="135" t="str">
        <f>IF(I66=0,"",I51/I66*100)</f>
        <v/>
      </c>
    </row>
    <row r="52" spans="1:10" ht="25.5" customHeight="1" x14ac:dyDescent="0.2">
      <c r="A52" s="125"/>
      <c r="B52" s="130" t="s">
        <v>65</v>
      </c>
      <c r="C52" s="178" t="s">
        <v>66</v>
      </c>
      <c r="D52" s="179"/>
      <c r="E52" s="179"/>
      <c r="F52" s="137" t="s">
        <v>26</v>
      </c>
      <c r="G52" s="131"/>
      <c r="H52" s="131"/>
      <c r="I52" s="131"/>
      <c r="J52" s="135" t="str">
        <f>IF(I66=0,"",I52/I66*100)</f>
        <v/>
      </c>
    </row>
    <row r="53" spans="1:10" ht="25.5" customHeight="1" x14ac:dyDescent="0.2">
      <c r="A53" s="125"/>
      <c r="B53" s="130" t="s">
        <v>67</v>
      </c>
      <c r="C53" s="178" t="s">
        <v>68</v>
      </c>
      <c r="D53" s="179"/>
      <c r="E53" s="179"/>
      <c r="F53" s="137" t="s">
        <v>27</v>
      </c>
      <c r="G53" s="131"/>
      <c r="H53" s="131"/>
      <c r="I53" s="131"/>
      <c r="J53" s="135" t="str">
        <f>IF(I66=0,"",I53/I66*100)</f>
        <v/>
      </c>
    </row>
    <row r="54" spans="1:10" ht="25.5" customHeight="1" x14ac:dyDescent="0.2">
      <c r="A54" s="125"/>
      <c r="B54" s="130" t="s">
        <v>69</v>
      </c>
      <c r="C54" s="178" t="s">
        <v>70</v>
      </c>
      <c r="D54" s="179"/>
      <c r="E54" s="179"/>
      <c r="F54" s="137" t="s">
        <v>27</v>
      </c>
      <c r="G54" s="131"/>
      <c r="H54" s="131"/>
      <c r="I54" s="131"/>
      <c r="J54" s="135" t="str">
        <f>IF(I66=0,"",I54/I66*100)</f>
        <v/>
      </c>
    </row>
    <row r="55" spans="1:10" ht="25.5" customHeight="1" x14ac:dyDescent="0.2">
      <c r="A55" s="125"/>
      <c r="B55" s="130" t="s">
        <v>71</v>
      </c>
      <c r="C55" s="178" t="s">
        <v>72</v>
      </c>
      <c r="D55" s="179"/>
      <c r="E55" s="179"/>
      <c r="F55" s="137" t="s">
        <v>27</v>
      </c>
      <c r="G55" s="131"/>
      <c r="H55" s="131"/>
      <c r="I55" s="131"/>
      <c r="J55" s="135" t="str">
        <f>IF(I66=0,"",I55/I66*100)</f>
        <v/>
      </c>
    </row>
    <row r="56" spans="1:10" ht="25.5" customHeight="1" x14ac:dyDescent="0.2">
      <c r="A56" s="125"/>
      <c r="B56" s="130" t="s">
        <v>73</v>
      </c>
      <c r="C56" s="178" t="s">
        <v>74</v>
      </c>
      <c r="D56" s="179"/>
      <c r="E56" s="179"/>
      <c r="F56" s="137" t="s">
        <v>27</v>
      </c>
      <c r="G56" s="131"/>
      <c r="H56" s="131"/>
      <c r="I56" s="131"/>
      <c r="J56" s="135" t="str">
        <f>IF(I66=0,"",I56/I66*100)</f>
        <v/>
      </c>
    </row>
    <row r="57" spans="1:10" ht="25.5" customHeight="1" x14ac:dyDescent="0.2">
      <c r="A57" s="125"/>
      <c r="B57" s="130" t="s">
        <v>75</v>
      </c>
      <c r="C57" s="178" t="s">
        <v>76</v>
      </c>
      <c r="D57" s="179"/>
      <c r="E57" s="179"/>
      <c r="F57" s="137" t="s">
        <v>27</v>
      </c>
      <c r="G57" s="131"/>
      <c r="H57" s="131"/>
      <c r="I57" s="131"/>
      <c r="J57" s="135" t="str">
        <f>IF(I66=0,"",I57/I66*100)</f>
        <v/>
      </c>
    </row>
    <row r="58" spans="1:10" ht="25.5" customHeight="1" x14ac:dyDescent="0.2">
      <c r="A58" s="125"/>
      <c r="B58" s="130" t="s">
        <v>77</v>
      </c>
      <c r="C58" s="178" t="s">
        <v>78</v>
      </c>
      <c r="D58" s="179"/>
      <c r="E58" s="179"/>
      <c r="F58" s="137" t="s">
        <v>27</v>
      </c>
      <c r="G58" s="131"/>
      <c r="H58" s="131"/>
      <c r="I58" s="131"/>
      <c r="J58" s="135" t="str">
        <f>IF(I66=0,"",I58/I66*100)</f>
        <v/>
      </c>
    </row>
    <row r="59" spans="1:10" ht="25.5" customHeight="1" x14ac:dyDescent="0.2">
      <c r="A59" s="125"/>
      <c r="B59" s="130" t="s">
        <v>79</v>
      </c>
      <c r="C59" s="178" t="s">
        <v>80</v>
      </c>
      <c r="D59" s="179"/>
      <c r="E59" s="179"/>
      <c r="F59" s="137" t="s">
        <v>27</v>
      </c>
      <c r="G59" s="131"/>
      <c r="H59" s="131"/>
      <c r="I59" s="131"/>
      <c r="J59" s="135" t="str">
        <f>IF(I66=0,"",I59/I66*100)</f>
        <v/>
      </c>
    </row>
    <row r="60" spans="1:10" ht="25.5" customHeight="1" x14ac:dyDescent="0.2">
      <c r="A60" s="125"/>
      <c r="B60" s="130" t="s">
        <v>81</v>
      </c>
      <c r="C60" s="178" t="s">
        <v>82</v>
      </c>
      <c r="D60" s="179"/>
      <c r="E60" s="179"/>
      <c r="F60" s="137" t="s">
        <v>27</v>
      </c>
      <c r="G60" s="131"/>
      <c r="H60" s="131"/>
      <c r="I60" s="131"/>
      <c r="J60" s="135" t="str">
        <f>IF(I66=0,"",I60/I66*100)</f>
        <v/>
      </c>
    </row>
    <row r="61" spans="1:10" ht="25.5" customHeight="1" x14ac:dyDescent="0.2">
      <c r="A61" s="125"/>
      <c r="B61" s="130" t="s">
        <v>83</v>
      </c>
      <c r="C61" s="178" t="s">
        <v>84</v>
      </c>
      <c r="D61" s="179"/>
      <c r="E61" s="179"/>
      <c r="F61" s="137" t="s">
        <v>27</v>
      </c>
      <c r="G61" s="131"/>
      <c r="H61" s="131"/>
      <c r="I61" s="131"/>
      <c r="J61" s="135" t="str">
        <f>IF(I66=0,"",I61/I66*100)</f>
        <v/>
      </c>
    </row>
    <row r="62" spans="1:10" ht="25.5" customHeight="1" x14ac:dyDescent="0.2">
      <c r="A62" s="125"/>
      <c r="B62" s="130" t="s">
        <v>85</v>
      </c>
      <c r="C62" s="178" t="s">
        <v>86</v>
      </c>
      <c r="D62" s="179"/>
      <c r="E62" s="179"/>
      <c r="F62" s="137" t="s">
        <v>28</v>
      </c>
      <c r="G62" s="131"/>
      <c r="H62" s="131"/>
      <c r="I62" s="131"/>
      <c r="J62" s="135" t="str">
        <f>IF(I66=0,"",I62/I66*100)</f>
        <v/>
      </c>
    </row>
    <row r="63" spans="1:10" ht="25.5" customHeight="1" x14ac:dyDescent="0.2">
      <c r="A63" s="125"/>
      <c r="B63" s="130" t="s">
        <v>87</v>
      </c>
      <c r="C63" s="178" t="s">
        <v>88</v>
      </c>
      <c r="D63" s="179"/>
      <c r="E63" s="179"/>
      <c r="F63" s="137" t="s">
        <v>89</v>
      </c>
      <c r="G63" s="131"/>
      <c r="H63" s="131"/>
      <c r="I63" s="131"/>
      <c r="J63" s="135" t="str">
        <f>IF(I66=0,"",I63/I66*100)</f>
        <v/>
      </c>
    </row>
    <row r="64" spans="1:10" ht="25.5" customHeight="1" x14ac:dyDescent="0.2">
      <c r="A64" s="125"/>
      <c r="B64" s="130" t="s">
        <v>90</v>
      </c>
      <c r="C64" s="178" t="s">
        <v>29</v>
      </c>
      <c r="D64" s="179"/>
      <c r="E64" s="179"/>
      <c r="F64" s="137" t="s">
        <v>90</v>
      </c>
      <c r="G64" s="131"/>
      <c r="H64" s="131"/>
      <c r="I64" s="131"/>
      <c r="J64" s="135" t="str">
        <f>IF(I66=0,"",I64/I66*100)</f>
        <v/>
      </c>
    </row>
    <row r="65" spans="1:10" ht="25.5" customHeight="1" x14ac:dyDescent="0.2">
      <c r="A65" s="125"/>
      <c r="B65" s="130" t="s">
        <v>91</v>
      </c>
      <c r="C65" s="178" t="s">
        <v>30</v>
      </c>
      <c r="D65" s="179"/>
      <c r="E65" s="179"/>
      <c r="F65" s="137" t="s">
        <v>91</v>
      </c>
      <c r="G65" s="131"/>
      <c r="H65" s="131"/>
      <c r="I65" s="131"/>
      <c r="J65" s="135" t="str">
        <f>IF(I66=0,"",I65/I66*100)</f>
        <v/>
      </c>
    </row>
    <row r="66" spans="1:10" ht="25.5" customHeight="1" x14ac:dyDescent="0.2">
      <c r="A66" s="126"/>
      <c r="B66" s="132" t="s">
        <v>1</v>
      </c>
      <c r="C66" s="132"/>
      <c r="D66" s="133"/>
      <c r="E66" s="133"/>
      <c r="F66" s="138"/>
      <c r="G66" s="134">
        <f>SUM(G49:G65)</f>
        <v>0</v>
      </c>
      <c r="H66" s="134">
        <f>SUM(H49:H65)</f>
        <v>0</v>
      </c>
      <c r="I66" s="134">
        <f>SUM(I49:I65)</f>
        <v>0</v>
      </c>
      <c r="J66" s="136">
        <f>SUM(J49:J65)</f>
        <v>0</v>
      </c>
    </row>
    <row r="67" spans="1:10" x14ac:dyDescent="0.2">
      <c r="F67" s="89"/>
      <c r="G67" s="90"/>
      <c r="H67" s="89"/>
      <c r="I67" s="90"/>
      <c r="J67" s="91"/>
    </row>
    <row r="68" spans="1:10" x14ac:dyDescent="0.2">
      <c r="F68" s="89"/>
      <c r="G68" s="90"/>
      <c r="H68" s="89"/>
      <c r="I68" s="90"/>
      <c r="J68" s="91"/>
    </row>
    <row r="69" spans="1:10" x14ac:dyDescent="0.2">
      <c r="F69" s="89"/>
      <c r="G69" s="90"/>
      <c r="H69" s="89"/>
      <c r="I69" s="90"/>
      <c r="J69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" right="0.19685039370078741" top="0.59055118110236227" bottom="0.39370078740157483" header="0" footer="0.19685039370078741"/>
  <pageSetup paperSize="9" fitToHeight="9999" orientation="portrait" horizontalDpi="4294967293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4" t="s">
        <v>7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75" t="s">
        <v>8</v>
      </c>
      <c r="B2" s="74"/>
      <c r="C2" s="226"/>
      <c r="D2" s="226"/>
      <c r="E2" s="226"/>
      <c r="F2" s="226"/>
      <c r="G2" s="227"/>
    </row>
    <row r="3" spans="1:7" ht="24.95" customHeight="1" x14ac:dyDescent="0.2">
      <c r="A3" s="75" t="s">
        <v>9</v>
      </c>
      <c r="B3" s="74"/>
      <c r="C3" s="226"/>
      <c r="D3" s="226"/>
      <c r="E3" s="226"/>
      <c r="F3" s="226"/>
      <c r="G3" s="227"/>
    </row>
    <row r="4" spans="1:7" ht="24.95" customHeight="1" x14ac:dyDescent="0.2">
      <c r="A4" s="75" t="s">
        <v>10</v>
      </c>
      <c r="B4" s="74"/>
      <c r="C4" s="226"/>
      <c r="D4" s="226"/>
      <c r="E4" s="226"/>
      <c r="F4" s="226"/>
      <c r="G4" s="22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38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2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8" t="s">
        <v>7</v>
      </c>
      <c r="B1" s="228"/>
      <c r="C1" s="228"/>
      <c r="D1" s="228"/>
      <c r="E1" s="228"/>
      <c r="F1" s="228"/>
      <c r="G1" s="228"/>
      <c r="AG1" t="s">
        <v>92</v>
      </c>
    </row>
    <row r="2" spans="1:60" ht="25.15" customHeight="1" x14ac:dyDescent="0.2">
      <c r="A2" s="141" t="s">
        <v>8</v>
      </c>
      <c r="B2" s="74" t="s">
        <v>48</v>
      </c>
      <c r="C2" s="229" t="s">
        <v>252</v>
      </c>
      <c r="D2" s="230"/>
      <c r="E2" s="230"/>
      <c r="F2" s="230"/>
      <c r="G2" s="231"/>
      <c r="AG2" t="s">
        <v>93</v>
      </c>
    </row>
    <row r="3" spans="1:60" ht="25.15" customHeight="1" x14ac:dyDescent="0.2">
      <c r="A3" s="141" t="s">
        <v>9</v>
      </c>
      <c r="B3" s="74" t="s">
        <v>43</v>
      </c>
      <c r="C3" s="229" t="s">
        <v>253</v>
      </c>
      <c r="D3" s="230"/>
      <c r="E3" s="230"/>
      <c r="F3" s="230"/>
      <c r="G3" s="231"/>
      <c r="AC3" s="88" t="s">
        <v>93</v>
      </c>
      <c r="AG3" t="s">
        <v>94</v>
      </c>
    </row>
    <row r="4" spans="1:60" ht="25.15" customHeight="1" x14ac:dyDescent="0.2">
      <c r="A4" s="142" t="s">
        <v>10</v>
      </c>
      <c r="B4" s="143" t="s">
        <v>43</v>
      </c>
      <c r="C4" s="232" t="s">
        <v>44</v>
      </c>
      <c r="D4" s="233"/>
      <c r="E4" s="233"/>
      <c r="F4" s="233"/>
      <c r="G4" s="234"/>
      <c r="AG4" t="s">
        <v>95</v>
      </c>
    </row>
    <row r="5" spans="1:60" x14ac:dyDescent="0.2">
      <c r="D5" s="140"/>
    </row>
    <row r="6" spans="1:60" ht="38.25" x14ac:dyDescent="0.2">
      <c r="A6" s="145" t="s">
        <v>96</v>
      </c>
      <c r="B6" s="147" t="s">
        <v>97</v>
      </c>
      <c r="C6" s="147" t="s">
        <v>98</v>
      </c>
      <c r="D6" s="146" t="s">
        <v>99</v>
      </c>
      <c r="E6" s="145" t="s">
        <v>100</v>
      </c>
      <c r="F6" s="144" t="s">
        <v>101</v>
      </c>
      <c r="G6" s="145" t="s">
        <v>31</v>
      </c>
      <c r="H6" s="148" t="s">
        <v>32</v>
      </c>
      <c r="I6" s="148" t="s">
        <v>102</v>
      </c>
      <c r="J6" s="148" t="s">
        <v>33</v>
      </c>
      <c r="K6" s="148" t="s">
        <v>103</v>
      </c>
      <c r="L6" s="148" t="s">
        <v>104</v>
      </c>
      <c r="M6" s="148" t="s">
        <v>105</v>
      </c>
      <c r="N6" s="148" t="s">
        <v>106</v>
      </c>
      <c r="O6" s="148" t="s">
        <v>107</v>
      </c>
      <c r="P6" s="148" t="s">
        <v>108</v>
      </c>
      <c r="Q6" s="148" t="s">
        <v>109</v>
      </c>
      <c r="R6" s="148" t="s">
        <v>110</v>
      </c>
      <c r="S6" s="148" t="s">
        <v>111</v>
      </c>
      <c r="T6" s="148" t="s">
        <v>112</v>
      </c>
      <c r="U6" s="148" t="s">
        <v>113</v>
      </c>
      <c r="V6" s="148" t="s">
        <v>114</v>
      </c>
      <c r="W6" s="148" t="s">
        <v>115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54" t="s">
        <v>116</v>
      </c>
      <c r="B8" s="155" t="s">
        <v>59</v>
      </c>
      <c r="C8" s="172" t="s">
        <v>60</v>
      </c>
      <c r="D8" s="156"/>
      <c r="E8" s="157"/>
      <c r="F8" s="158"/>
      <c r="G8" s="158">
        <f>SUMIF(AG9:AG15,"&lt;&gt;NOR",G9:G15)</f>
        <v>0</v>
      </c>
      <c r="H8" s="158"/>
      <c r="I8" s="158">
        <f>SUM(I9:I15)</f>
        <v>0</v>
      </c>
      <c r="J8" s="158"/>
      <c r="K8" s="159">
        <f>SUM(K9:K15)</f>
        <v>0</v>
      </c>
      <c r="L8" s="153"/>
      <c r="M8" s="153">
        <f>SUM(M9:M15)</f>
        <v>0</v>
      </c>
      <c r="N8" s="153"/>
      <c r="O8" s="153">
        <f>SUM(O9:O15)</f>
        <v>5.2099999999999991</v>
      </c>
      <c r="P8" s="153"/>
      <c r="Q8" s="153">
        <f>SUM(Q9:Q15)</f>
        <v>0</v>
      </c>
      <c r="R8" s="153"/>
      <c r="S8" s="153"/>
      <c r="T8" s="153"/>
      <c r="U8" s="153"/>
      <c r="V8" s="153">
        <f>SUM(V9:V15)</f>
        <v>85.48</v>
      </c>
      <c r="W8" s="153"/>
      <c r="AG8" t="s">
        <v>117</v>
      </c>
    </row>
    <row r="9" spans="1:60" outlineLevel="1" x14ac:dyDescent="0.2">
      <c r="A9" s="166">
        <v>1</v>
      </c>
      <c r="B9" s="167" t="s">
        <v>118</v>
      </c>
      <c r="C9" s="173" t="s">
        <v>119</v>
      </c>
      <c r="D9" s="168" t="s">
        <v>120</v>
      </c>
      <c r="E9" s="169">
        <v>4</v>
      </c>
      <c r="F9" s="170"/>
      <c r="G9" s="170"/>
      <c r="H9" s="170"/>
      <c r="I9" s="170">
        <f t="shared" ref="I9:I15" si="0">ROUND(E9*H9,2)</f>
        <v>0</v>
      </c>
      <c r="J9" s="170"/>
      <c r="K9" s="171">
        <f t="shared" ref="K9:K15" si="1">ROUND(E9*J9,2)</f>
        <v>0</v>
      </c>
      <c r="L9" s="152">
        <v>21</v>
      </c>
      <c r="M9" s="152">
        <f t="shared" ref="M9:M15" si="2">G9*(1+L9/100)</f>
        <v>0</v>
      </c>
      <c r="N9" s="152">
        <v>0.15056000000000003</v>
      </c>
      <c r="O9" s="152">
        <f t="shared" ref="O9:O15" si="3">ROUND(E9*N9,2)</f>
        <v>0.6</v>
      </c>
      <c r="P9" s="152">
        <v>0</v>
      </c>
      <c r="Q9" s="152">
        <f t="shared" ref="Q9:Q15" si="4">ROUND(E9*P9,2)</f>
        <v>0</v>
      </c>
      <c r="R9" s="152"/>
      <c r="S9" s="152" t="s">
        <v>121</v>
      </c>
      <c r="T9" s="152" t="s">
        <v>122</v>
      </c>
      <c r="U9" s="152">
        <v>2.0667900000000001</v>
      </c>
      <c r="V9" s="152">
        <f t="shared" ref="V9:V15" si="5">ROUND(E9*U9,2)</f>
        <v>8.27</v>
      </c>
      <c r="W9" s="152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123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6">
        <v>2</v>
      </c>
      <c r="B10" s="167" t="s">
        <v>118</v>
      </c>
      <c r="C10" s="173" t="s">
        <v>119</v>
      </c>
      <c r="D10" s="168" t="s">
        <v>120</v>
      </c>
      <c r="E10" s="169">
        <v>8</v>
      </c>
      <c r="F10" s="170"/>
      <c r="G10" s="170"/>
      <c r="H10" s="170"/>
      <c r="I10" s="170">
        <f t="shared" si="0"/>
        <v>0</v>
      </c>
      <c r="J10" s="170"/>
      <c r="K10" s="171">
        <f t="shared" si="1"/>
        <v>0</v>
      </c>
      <c r="L10" s="152">
        <v>21</v>
      </c>
      <c r="M10" s="152">
        <f t="shared" si="2"/>
        <v>0</v>
      </c>
      <c r="N10" s="152">
        <v>0.15056000000000003</v>
      </c>
      <c r="O10" s="152">
        <f t="shared" si="3"/>
        <v>1.2</v>
      </c>
      <c r="P10" s="152">
        <v>0</v>
      </c>
      <c r="Q10" s="152">
        <f t="shared" si="4"/>
        <v>0</v>
      </c>
      <c r="R10" s="152"/>
      <c r="S10" s="152" t="s">
        <v>121</v>
      </c>
      <c r="T10" s="152" t="s">
        <v>122</v>
      </c>
      <c r="U10" s="152">
        <v>2.0667900000000001</v>
      </c>
      <c r="V10" s="152">
        <f t="shared" si="5"/>
        <v>16.53</v>
      </c>
      <c r="W10" s="152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123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6">
        <v>3</v>
      </c>
      <c r="B11" s="167" t="s">
        <v>124</v>
      </c>
      <c r="C11" s="173" t="s">
        <v>125</v>
      </c>
      <c r="D11" s="168" t="s">
        <v>120</v>
      </c>
      <c r="E11" s="169">
        <v>42</v>
      </c>
      <c r="F11" s="170"/>
      <c r="G11" s="170"/>
      <c r="H11" s="170"/>
      <c r="I11" s="170">
        <f t="shared" si="0"/>
        <v>0</v>
      </c>
      <c r="J11" s="170"/>
      <c r="K11" s="171">
        <f t="shared" si="1"/>
        <v>0</v>
      </c>
      <c r="L11" s="152">
        <v>21</v>
      </c>
      <c r="M11" s="152">
        <f t="shared" si="2"/>
        <v>0</v>
      </c>
      <c r="N11" s="152">
        <v>4.8060000000000005E-2</v>
      </c>
      <c r="O11" s="152">
        <f t="shared" si="3"/>
        <v>2.02</v>
      </c>
      <c r="P11" s="152">
        <v>0</v>
      </c>
      <c r="Q11" s="152">
        <f t="shared" si="4"/>
        <v>0</v>
      </c>
      <c r="R11" s="152"/>
      <c r="S11" s="152" t="s">
        <v>121</v>
      </c>
      <c r="T11" s="152" t="s">
        <v>122</v>
      </c>
      <c r="U11" s="152">
        <v>0.91369</v>
      </c>
      <c r="V11" s="152">
        <f t="shared" si="5"/>
        <v>38.369999999999997</v>
      </c>
      <c r="W11" s="152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123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6">
        <v>4</v>
      </c>
      <c r="B12" s="167" t="s">
        <v>126</v>
      </c>
      <c r="C12" s="173" t="s">
        <v>127</v>
      </c>
      <c r="D12" s="168" t="s">
        <v>120</v>
      </c>
      <c r="E12" s="169">
        <v>32</v>
      </c>
      <c r="F12" s="170"/>
      <c r="G12" s="170"/>
      <c r="H12" s="170"/>
      <c r="I12" s="170">
        <f t="shared" si="0"/>
        <v>0</v>
      </c>
      <c r="J12" s="170"/>
      <c r="K12" s="171">
        <f t="shared" si="1"/>
        <v>0</v>
      </c>
      <c r="L12" s="152">
        <v>21</v>
      </c>
      <c r="M12" s="152">
        <f t="shared" si="2"/>
        <v>0</v>
      </c>
      <c r="N12" s="152">
        <v>4.0340000000000001E-2</v>
      </c>
      <c r="O12" s="152">
        <f t="shared" si="3"/>
        <v>1.29</v>
      </c>
      <c r="P12" s="152">
        <v>0</v>
      </c>
      <c r="Q12" s="152">
        <f t="shared" si="4"/>
        <v>0</v>
      </c>
      <c r="R12" s="152"/>
      <c r="S12" s="152" t="s">
        <v>121</v>
      </c>
      <c r="T12" s="152" t="s">
        <v>122</v>
      </c>
      <c r="U12" s="152">
        <v>0.69733000000000001</v>
      </c>
      <c r="V12" s="152">
        <f t="shared" si="5"/>
        <v>22.31</v>
      </c>
      <c r="W12" s="152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123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5</v>
      </c>
      <c r="B13" s="167" t="s">
        <v>128</v>
      </c>
      <c r="C13" s="173" t="s">
        <v>129</v>
      </c>
      <c r="D13" s="168" t="s">
        <v>130</v>
      </c>
      <c r="E13" s="169">
        <v>6</v>
      </c>
      <c r="F13" s="170"/>
      <c r="G13" s="170"/>
      <c r="H13" s="170"/>
      <c r="I13" s="170">
        <f t="shared" si="0"/>
        <v>0</v>
      </c>
      <c r="J13" s="170"/>
      <c r="K13" s="171">
        <f t="shared" si="1"/>
        <v>0</v>
      </c>
      <c r="L13" s="152">
        <v>21</v>
      </c>
      <c r="M13" s="152">
        <f t="shared" si="2"/>
        <v>0</v>
      </c>
      <c r="N13" s="152">
        <v>8.0000000000000004E-4</v>
      </c>
      <c r="O13" s="152">
        <f t="shared" si="3"/>
        <v>0</v>
      </c>
      <c r="P13" s="152">
        <v>0</v>
      </c>
      <c r="Q13" s="152">
        <f t="shared" si="4"/>
        <v>0</v>
      </c>
      <c r="R13" s="152" t="s">
        <v>131</v>
      </c>
      <c r="S13" s="152" t="s">
        <v>121</v>
      </c>
      <c r="T13" s="152" t="s">
        <v>122</v>
      </c>
      <c r="U13" s="152">
        <v>0</v>
      </c>
      <c r="V13" s="152">
        <f t="shared" si="5"/>
        <v>0</v>
      </c>
      <c r="W13" s="152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6">
        <v>6</v>
      </c>
      <c r="B14" s="167" t="s">
        <v>133</v>
      </c>
      <c r="C14" s="173" t="s">
        <v>134</v>
      </c>
      <c r="D14" s="168" t="s">
        <v>130</v>
      </c>
      <c r="E14" s="169">
        <v>4</v>
      </c>
      <c r="F14" s="170"/>
      <c r="G14" s="170"/>
      <c r="H14" s="170"/>
      <c r="I14" s="170">
        <f t="shared" si="0"/>
        <v>0</v>
      </c>
      <c r="J14" s="170"/>
      <c r="K14" s="171">
        <f t="shared" si="1"/>
        <v>0</v>
      </c>
      <c r="L14" s="152">
        <v>21</v>
      </c>
      <c r="M14" s="152">
        <f t="shared" si="2"/>
        <v>0</v>
      </c>
      <c r="N14" s="152">
        <v>1.6E-2</v>
      </c>
      <c r="O14" s="152">
        <f t="shared" si="3"/>
        <v>0.06</v>
      </c>
      <c r="P14" s="152">
        <v>0</v>
      </c>
      <c r="Q14" s="152">
        <f t="shared" si="4"/>
        <v>0</v>
      </c>
      <c r="R14" s="152" t="s">
        <v>131</v>
      </c>
      <c r="S14" s="152" t="s">
        <v>121</v>
      </c>
      <c r="T14" s="152" t="s">
        <v>122</v>
      </c>
      <c r="U14" s="152">
        <v>0</v>
      </c>
      <c r="V14" s="152">
        <f t="shared" si="5"/>
        <v>0</v>
      </c>
      <c r="W14" s="152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6">
        <v>7</v>
      </c>
      <c r="B15" s="167" t="s">
        <v>135</v>
      </c>
      <c r="C15" s="173" t="s">
        <v>136</v>
      </c>
      <c r="D15" s="168" t="s">
        <v>130</v>
      </c>
      <c r="E15" s="169">
        <v>2</v>
      </c>
      <c r="F15" s="170"/>
      <c r="G15" s="170"/>
      <c r="H15" s="170"/>
      <c r="I15" s="170">
        <f t="shared" si="0"/>
        <v>0</v>
      </c>
      <c r="J15" s="170"/>
      <c r="K15" s="171">
        <f t="shared" si="1"/>
        <v>0</v>
      </c>
      <c r="L15" s="152">
        <v>21</v>
      </c>
      <c r="M15" s="152">
        <f t="shared" si="2"/>
        <v>0</v>
      </c>
      <c r="N15" s="152">
        <v>0.02</v>
      </c>
      <c r="O15" s="152">
        <f t="shared" si="3"/>
        <v>0.04</v>
      </c>
      <c r="P15" s="152">
        <v>0</v>
      </c>
      <c r="Q15" s="152">
        <f t="shared" si="4"/>
        <v>0</v>
      </c>
      <c r="R15" s="152" t="s">
        <v>131</v>
      </c>
      <c r="S15" s="152" t="s">
        <v>121</v>
      </c>
      <c r="T15" s="152" t="s">
        <v>122</v>
      </c>
      <c r="U15" s="152">
        <v>0</v>
      </c>
      <c r="V15" s="152">
        <f t="shared" si="5"/>
        <v>0</v>
      </c>
      <c r="W15" s="152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132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5.5" x14ac:dyDescent="0.2">
      <c r="A16" s="154" t="s">
        <v>116</v>
      </c>
      <c r="B16" s="155" t="s">
        <v>61</v>
      </c>
      <c r="C16" s="172" t="s">
        <v>62</v>
      </c>
      <c r="D16" s="156"/>
      <c r="E16" s="157"/>
      <c r="F16" s="158"/>
      <c r="G16" s="158">
        <f>SUMIF(AG17:AG17,"&lt;&gt;NOR",G17:G17)</f>
        <v>0</v>
      </c>
      <c r="H16" s="158"/>
      <c r="I16" s="158">
        <f>SUM(I17:I17)</f>
        <v>0</v>
      </c>
      <c r="J16" s="158"/>
      <c r="K16" s="159">
        <f>SUM(K17:K17)</f>
        <v>0</v>
      </c>
      <c r="L16" s="153"/>
      <c r="M16" s="153">
        <f>SUM(M17:M17)</f>
        <v>0</v>
      </c>
      <c r="N16" s="153"/>
      <c r="O16" s="153">
        <f>SUM(O17:O17)</f>
        <v>0</v>
      </c>
      <c r="P16" s="153"/>
      <c r="Q16" s="153">
        <f>SUM(Q17:Q17)</f>
        <v>0</v>
      </c>
      <c r="R16" s="153"/>
      <c r="S16" s="153"/>
      <c r="T16" s="153"/>
      <c r="U16" s="153"/>
      <c r="V16" s="153">
        <f>SUM(V17:V17)</f>
        <v>12.39</v>
      </c>
      <c r="W16" s="153"/>
      <c r="AG16" t="s">
        <v>117</v>
      </c>
    </row>
    <row r="17" spans="1:60" outlineLevel="1" x14ac:dyDescent="0.2">
      <c r="A17" s="166">
        <v>8</v>
      </c>
      <c r="B17" s="167" t="s">
        <v>137</v>
      </c>
      <c r="C17" s="173" t="s">
        <v>138</v>
      </c>
      <c r="D17" s="168" t="s">
        <v>120</v>
      </c>
      <c r="E17" s="169">
        <v>35</v>
      </c>
      <c r="F17" s="170"/>
      <c r="G17" s="170">
        <f>ROUND(E17*F17,2)</f>
        <v>0</v>
      </c>
      <c r="H17" s="170"/>
      <c r="I17" s="170"/>
      <c r="J17" s="170"/>
      <c r="K17" s="171">
        <f>ROUND(E17*J17,2)</f>
        <v>0</v>
      </c>
      <c r="L17" s="152">
        <v>21</v>
      </c>
      <c r="M17" s="152">
        <f>G17*(1+L17/100)</f>
        <v>0</v>
      </c>
      <c r="N17" s="152">
        <v>4.0000000000000003E-5</v>
      </c>
      <c r="O17" s="152">
        <f>ROUND(E17*N17,2)</f>
        <v>0</v>
      </c>
      <c r="P17" s="152">
        <v>0</v>
      </c>
      <c r="Q17" s="152">
        <f>ROUND(E17*P17,2)</f>
        <v>0</v>
      </c>
      <c r="R17" s="152"/>
      <c r="S17" s="152" t="s">
        <v>121</v>
      </c>
      <c r="T17" s="152" t="s">
        <v>122</v>
      </c>
      <c r="U17" s="152">
        <v>0.35400000000000004</v>
      </c>
      <c r="V17" s="152">
        <f>ROUND(E17*U17,2)</f>
        <v>12.39</v>
      </c>
      <c r="W17" s="152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54" t="s">
        <v>116</v>
      </c>
      <c r="B18" s="155" t="s">
        <v>63</v>
      </c>
      <c r="C18" s="172" t="s">
        <v>64</v>
      </c>
      <c r="D18" s="156"/>
      <c r="E18" s="157"/>
      <c r="F18" s="158"/>
      <c r="G18" s="158">
        <f>SUMIF(AG19:AG24,"&lt;&gt;NOR",G19:G24)</f>
        <v>0</v>
      </c>
      <c r="H18" s="158"/>
      <c r="I18" s="158">
        <f>SUM(I19:I24)</f>
        <v>0</v>
      </c>
      <c r="J18" s="158"/>
      <c r="K18" s="159">
        <f>SUM(K19:K24)</f>
        <v>0</v>
      </c>
      <c r="L18" s="153"/>
      <c r="M18" s="153">
        <f>SUM(M19:M24)</f>
        <v>0</v>
      </c>
      <c r="N18" s="153"/>
      <c r="O18" s="153">
        <f>SUM(O19:O24)</f>
        <v>0.02</v>
      </c>
      <c r="P18" s="153"/>
      <c r="Q18" s="153">
        <f>SUM(Q19:Q24)</f>
        <v>9.35</v>
      </c>
      <c r="R18" s="153"/>
      <c r="S18" s="153"/>
      <c r="T18" s="153"/>
      <c r="U18" s="153"/>
      <c r="V18" s="153">
        <f>SUM(V19:V24)</f>
        <v>67.95</v>
      </c>
      <c r="W18" s="153"/>
      <c r="AG18" t="s">
        <v>117</v>
      </c>
    </row>
    <row r="19" spans="1:60" outlineLevel="1" x14ac:dyDescent="0.2">
      <c r="A19" s="166">
        <v>9</v>
      </c>
      <c r="B19" s="167" t="s">
        <v>140</v>
      </c>
      <c r="C19" s="173" t="s">
        <v>141</v>
      </c>
      <c r="D19" s="168" t="s">
        <v>130</v>
      </c>
      <c r="E19" s="169">
        <v>6</v>
      </c>
      <c r="F19" s="170"/>
      <c r="G19" s="170">
        <f t="shared" ref="G19:G24" si="6">ROUND(E19*F19,2)</f>
        <v>0</v>
      </c>
      <c r="H19" s="170"/>
      <c r="I19" s="170">
        <f t="shared" ref="I19:I24" si="7">ROUND(E19*H19,2)</f>
        <v>0</v>
      </c>
      <c r="J19" s="170"/>
      <c r="K19" s="171">
        <f t="shared" ref="K19:K24" si="8">ROUND(E19*J19,2)</f>
        <v>0</v>
      </c>
      <c r="L19" s="152">
        <v>21</v>
      </c>
      <c r="M19" s="152">
        <f t="shared" ref="M19:M24" si="9">G19*(1+L19/100)</f>
        <v>0</v>
      </c>
      <c r="N19" s="152">
        <v>0</v>
      </c>
      <c r="O19" s="152">
        <f t="shared" ref="O19:O24" si="10">ROUND(E19*N19,2)</f>
        <v>0</v>
      </c>
      <c r="P19" s="152">
        <v>0</v>
      </c>
      <c r="Q19" s="152">
        <f t="shared" ref="Q19:Q24" si="11">ROUND(E19*P19,2)</f>
        <v>0</v>
      </c>
      <c r="R19" s="152"/>
      <c r="S19" s="152" t="s">
        <v>121</v>
      </c>
      <c r="T19" s="152" t="s">
        <v>122</v>
      </c>
      <c r="U19" s="152">
        <v>0.08</v>
      </c>
      <c r="V19" s="152">
        <f t="shared" ref="V19:V24" si="12">ROUND(E19*U19,2)</f>
        <v>0.48</v>
      </c>
      <c r="W19" s="152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10</v>
      </c>
      <c r="B20" s="167" t="s">
        <v>142</v>
      </c>
      <c r="C20" s="173" t="s">
        <v>143</v>
      </c>
      <c r="D20" s="168" t="s">
        <v>120</v>
      </c>
      <c r="E20" s="169">
        <v>0.60000000000000009</v>
      </c>
      <c r="F20" s="170"/>
      <c r="G20" s="170">
        <f t="shared" si="6"/>
        <v>0</v>
      </c>
      <c r="H20" s="170"/>
      <c r="I20" s="170">
        <f t="shared" si="7"/>
        <v>0</v>
      </c>
      <c r="J20" s="170"/>
      <c r="K20" s="171">
        <f t="shared" si="8"/>
        <v>0</v>
      </c>
      <c r="L20" s="152">
        <v>21</v>
      </c>
      <c r="M20" s="152">
        <f t="shared" si="9"/>
        <v>0</v>
      </c>
      <c r="N20" s="152">
        <v>1.6500000000000002E-3</v>
      </c>
      <c r="O20" s="152">
        <f t="shared" si="10"/>
        <v>0</v>
      </c>
      <c r="P20" s="152">
        <v>0.27</v>
      </c>
      <c r="Q20" s="152">
        <f t="shared" si="11"/>
        <v>0.16</v>
      </c>
      <c r="R20" s="152"/>
      <c r="S20" s="152" t="s">
        <v>121</v>
      </c>
      <c r="T20" s="152" t="s">
        <v>122</v>
      </c>
      <c r="U20" s="152">
        <v>0.70500000000000007</v>
      </c>
      <c r="V20" s="152">
        <f t="shared" si="12"/>
        <v>0.42</v>
      </c>
      <c r="W20" s="152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6">
        <v>11</v>
      </c>
      <c r="B21" s="167" t="s">
        <v>144</v>
      </c>
      <c r="C21" s="173" t="s">
        <v>145</v>
      </c>
      <c r="D21" s="168" t="s">
        <v>146</v>
      </c>
      <c r="E21" s="169">
        <v>40</v>
      </c>
      <c r="F21" s="170"/>
      <c r="G21" s="170">
        <f t="shared" si="6"/>
        <v>0</v>
      </c>
      <c r="H21" s="170"/>
      <c r="I21" s="170">
        <f t="shared" si="7"/>
        <v>0</v>
      </c>
      <c r="J21" s="170"/>
      <c r="K21" s="171">
        <f t="shared" si="8"/>
        <v>0</v>
      </c>
      <c r="L21" s="152">
        <v>21</v>
      </c>
      <c r="M21" s="152">
        <f t="shared" si="9"/>
        <v>0</v>
      </c>
      <c r="N21" s="152">
        <v>4.9000000000000009E-4</v>
      </c>
      <c r="O21" s="152">
        <f t="shared" si="10"/>
        <v>0.02</v>
      </c>
      <c r="P21" s="152">
        <v>0.04</v>
      </c>
      <c r="Q21" s="152">
        <f t="shared" si="11"/>
        <v>1.6</v>
      </c>
      <c r="R21" s="152"/>
      <c r="S21" s="152" t="s">
        <v>121</v>
      </c>
      <c r="T21" s="152" t="s">
        <v>122</v>
      </c>
      <c r="U21" s="152">
        <v>0.66800000000000004</v>
      </c>
      <c r="V21" s="152">
        <f t="shared" si="12"/>
        <v>26.72</v>
      </c>
      <c r="W21" s="152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6">
        <v>12</v>
      </c>
      <c r="B22" s="167" t="s">
        <v>147</v>
      </c>
      <c r="C22" s="173" t="s">
        <v>148</v>
      </c>
      <c r="D22" s="168" t="s">
        <v>120</v>
      </c>
      <c r="E22" s="169">
        <v>35</v>
      </c>
      <c r="F22" s="170"/>
      <c r="G22" s="170">
        <f t="shared" si="6"/>
        <v>0</v>
      </c>
      <c r="H22" s="170"/>
      <c r="I22" s="170">
        <f t="shared" si="7"/>
        <v>0</v>
      </c>
      <c r="J22" s="170"/>
      <c r="K22" s="171">
        <f t="shared" si="8"/>
        <v>0</v>
      </c>
      <c r="L22" s="152">
        <v>21</v>
      </c>
      <c r="M22" s="152">
        <f t="shared" si="9"/>
        <v>0</v>
      </c>
      <c r="N22" s="152">
        <v>0</v>
      </c>
      <c r="O22" s="152">
        <f t="shared" si="10"/>
        <v>0</v>
      </c>
      <c r="P22" s="152">
        <v>0.01</v>
      </c>
      <c r="Q22" s="152">
        <f t="shared" si="11"/>
        <v>0.35</v>
      </c>
      <c r="R22" s="152"/>
      <c r="S22" s="152" t="s">
        <v>121</v>
      </c>
      <c r="T22" s="152" t="s">
        <v>122</v>
      </c>
      <c r="U22" s="152">
        <v>0.08</v>
      </c>
      <c r="V22" s="152">
        <f t="shared" si="12"/>
        <v>2.8</v>
      </c>
      <c r="W22" s="152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6">
        <v>13</v>
      </c>
      <c r="B23" s="167" t="s">
        <v>149</v>
      </c>
      <c r="C23" s="173" t="s">
        <v>150</v>
      </c>
      <c r="D23" s="168" t="s">
        <v>120</v>
      </c>
      <c r="E23" s="169">
        <v>75</v>
      </c>
      <c r="F23" s="170"/>
      <c r="G23" s="170">
        <f t="shared" si="6"/>
        <v>0</v>
      </c>
      <c r="H23" s="170"/>
      <c r="I23" s="170">
        <f t="shared" si="7"/>
        <v>0</v>
      </c>
      <c r="J23" s="170"/>
      <c r="K23" s="171">
        <f t="shared" si="8"/>
        <v>0</v>
      </c>
      <c r="L23" s="152">
        <v>21</v>
      </c>
      <c r="M23" s="152">
        <f t="shared" si="9"/>
        <v>0</v>
      </c>
      <c r="N23" s="152">
        <v>0</v>
      </c>
      <c r="O23" s="152">
        <f t="shared" si="10"/>
        <v>0</v>
      </c>
      <c r="P23" s="152">
        <v>8.900000000000001E-2</v>
      </c>
      <c r="Q23" s="152">
        <f t="shared" si="11"/>
        <v>6.68</v>
      </c>
      <c r="R23" s="152"/>
      <c r="S23" s="152" t="s">
        <v>121</v>
      </c>
      <c r="T23" s="152" t="s">
        <v>122</v>
      </c>
      <c r="U23" s="152">
        <v>0.39</v>
      </c>
      <c r="V23" s="152">
        <f t="shared" si="12"/>
        <v>29.25</v>
      </c>
      <c r="W23" s="152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14</v>
      </c>
      <c r="B24" s="167" t="s">
        <v>151</v>
      </c>
      <c r="C24" s="173" t="s">
        <v>152</v>
      </c>
      <c r="D24" s="168" t="s">
        <v>120</v>
      </c>
      <c r="E24" s="169">
        <v>28</v>
      </c>
      <c r="F24" s="170"/>
      <c r="G24" s="170">
        <f t="shared" si="6"/>
        <v>0</v>
      </c>
      <c r="H24" s="170"/>
      <c r="I24" s="170">
        <f t="shared" si="7"/>
        <v>0</v>
      </c>
      <c r="J24" s="170"/>
      <c r="K24" s="171">
        <f t="shared" si="8"/>
        <v>0</v>
      </c>
      <c r="L24" s="152">
        <v>21</v>
      </c>
      <c r="M24" s="152">
        <f t="shared" si="9"/>
        <v>0</v>
      </c>
      <c r="N24" s="152">
        <v>0</v>
      </c>
      <c r="O24" s="152">
        <f t="shared" si="10"/>
        <v>0</v>
      </c>
      <c r="P24" s="152">
        <v>0.02</v>
      </c>
      <c r="Q24" s="152">
        <f t="shared" si="11"/>
        <v>0.56000000000000005</v>
      </c>
      <c r="R24" s="152"/>
      <c r="S24" s="152" t="s">
        <v>121</v>
      </c>
      <c r="T24" s="152" t="s">
        <v>122</v>
      </c>
      <c r="U24" s="152">
        <v>0.29570000000000002</v>
      </c>
      <c r="V24" s="152">
        <f t="shared" si="12"/>
        <v>8.2799999999999994</v>
      </c>
      <c r="W24" s="152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123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54" t="s">
        <v>116</v>
      </c>
      <c r="B25" s="155" t="s">
        <v>65</v>
      </c>
      <c r="C25" s="172" t="s">
        <v>66</v>
      </c>
      <c r="D25" s="156"/>
      <c r="E25" s="157"/>
      <c r="F25" s="158"/>
      <c r="G25" s="158">
        <f>SUMIF(AG26:AG26,"&lt;&gt;NOR",G26:G26)</f>
        <v>0</v>
      </c>
      <c r="H25" s="158"/>
      <c r="I25" s="158">
        <f>SUM(I26:I26)</f>
        <v>0</v>
      </c>
      <c r="J25" s="158"/>
      <c r="K25" s="159">
        <f>SUM(K26:K26)</f>
        <v>0</v>
      </c>
      <c r="L25" s="153"/>
      <c r="M25" s="153">
        <f>SUM(M26:M26)</f>
        <v>0</v>
      </c>
      <c r="N25" s="153"/>
      <c r="O25" s="153">
        <f>SUM(O26:O26)</f>
        <v>0</v>
      </c>
      <c r="P25" s="153"/>
      <c r="Q25" s="153">
        <f>SUM(Q26:Q26)</f>
        <v>0</v>
      </c>
      <c r="R25" s="153"/>
      <c r="S25" s="153"/>
      <c r="T25" s="153"/>
      <c r="U25" s="153"/>
      <c r="V25" s="153">
        <f>SUM(V26:V26)</f>
        <v>0.05</v>
      </c>
      <c r="W25" s="153"/>
      <c r="AG25" t="s">
        <v>117</v>
      </c>
    </row>
    <row r="26" spans="1:60" outlineLevel="1" x14ac:dyDescent="0.2">
      <c r="A26" s="166">
        <v>15</v>
      </c>
      <c r="B26" s="167" t="s">
        <v>153</v>
      </c>
      <c r="C26" s="173" t="s">
        <v>154</v>
      </c>
      <c r="D26" s="168" t="s">
        <v>155</v>
      </c>
      <c r="E26" s="169">
        <v>0.13079000000000002</v>
      </c>
      <c r="F26" s="170"/>
      <c r="G26" s="170">
        <f>ROUND(E26*F26,2)</f>
        <v>0</v>
      </c>
      <c r="H26" s="170"/>
      <c r="I26" s="170">
        <f>ROUND(E26*H26,2)</f>
        <v>0</v>
      </c>
      <c r="J26" s="170"/>
      <c r="K26" s="171">
        <f>ROUND(E26*J26,2)</f>
        <v>0</v>
      </c>
      <c r="L26" s="152">
        <v>21</v>
      </c>
      <c r="M26" s="152">
        <f>G26*(1+L26/100)</f>
        <v>0</v>
      </c>
      <c r="N26" s="152">
        <v>0</v>
      </c>
      <c r="O26" s="152">
        <f>ROUND(E26*N26,2)</f>
        <v>0</v>
      </c>
      <c r="P26" s="152">
        <v>0</v>
      </c>
      <c r="Q26" s="152">
        <f>ROUND(E26*P26,2)</f>
        <v>0</v>
      </c>
      <c r="R26" s="152"/>
      <c r="S26" s="152" t="s">
        <v>121</v>
      </c>
      <c r="T26" s="152" t="s">
        <v>122</v>
      </c>
      <c r="U26" s="152">
        <v>0.39300000000000002</v>
      </c>
      <c r="V26" s="152">
        <f>ROUND(E26*U26,2)</f>
        <v>0.05</v>
      </c>
      <c r="W26" s="152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156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54" t="s">
        <v>116</v>
      </c>
      <c r="B27" s="155" t="s">
        <v>67</v>
      </c>
      <c r="C27" s="172" t="s">
        <v>68</v>
      </c>
      <c r="D27" s="156"/>
      <c r="E27" s="157"/>
      <c r="F27" s="158"/>
      <c r="G27" s="158">
        <f>SUMIF(AG28:AG31,"&lt;&gt;NOR",G28:G31)</f>
        <v>0</v>
      </c>
      <c r="H27" s="158"/>
      <c r="I27" s="158">
        <f>SUM(I28:I31)</f>
        <v>0</v>
      </c>
      <c r="J27" s="158"/>
      <c r="K27" s="159">
        <f>SUM(K28:K31)</f>
        <v>0</v>
      </c>
      <c r="L27" s="153"/>
      <c r="M27" s="153">
        <f>SUM(M28:M31)</f>
        <v>0</v>
      </c>
      <c r="N27" s="153"/>
      <c r="O27" s="153">
        <f>SUM(O28:O31)</f>
        <v>0.09</v>
      </c>
      <c r="P27" s="153"/>
      <c r="Q27" s="153">
        <f>SUM(Q28:Q31)</f>
        <v>0</v>
      </c>
      <c r="R27" s="153"/>
      <c r="S27" s="153"/>
      <c r="T27" s="153"/>
      <c r="U27" s="153"/>
      <c r="V27" s="153">
        <f>SUM(V28:V31)</f>
        <v>15.41</v>
      </c>
      <c r="W27" s="153"/>
      <c r="AG27" t="s">
        <v>117</v>
      </c>
    </row>
    <row r="28" spans="1:60" ht="22.5" outlineLevel="1" x14ac:dyDescent="0.2">
      <c r="A28" s="166">
        <v>16</v>
      </c>
      <c r="B28" s="167" t="s">
        <v>157</v>
      </c>
      <c r="C28" s="173" t="s">
        <v>158</v>
      </c>
      <c r="D28" s="168" t="s">
        <v>130</v>
      </c>
      <c r="E28" s="169">
        <v>4</v>
      </c>
      <c r="F28" s="170"/>
      <c r="G28" s="170">
        <f>ROUND(E28*F28,2)</f>
        <v>0</v>
      </c>
      <c r="H28" s="170"/>
      <c r="I28" s="170"/>
      <c r="J28" s="170"/>
      <c r="K28" s="171">
        <f>ROUND(E28*J28,2)</f>
        <v>0</v>
      </c>
      <c r="L28" s="152">
        <v>21</v>
      </c>
      <c r="M28" s="152">
        <f>G28*(1+L28/100)</f>
        <v>0</v>
      </c>
      <c r="N28" s="152">
        <v>1.2270000000000001E-2</v>
      </c>
      <c r="O28" s="152">
        <f>ROUND(E28*N28,2)</f>
        <v>0.05</v>
      </c>
      <c r="P28" s="152">
        <v>0</v>
      </c>
      <c r="Q28" s="152">
        <f>ROUND(E28*P28,2)</f>
        <v>0</v>
      </c>
      <c r="R28" s="152"/>
      <c r="S28" s="152" t="s">
        <v>121</v>
      </c>
      <c r="T28" s="152" t="s">
        <v>122</v>
      </c>
      <c r="U28" s="152">
        <v>1.7440000000000002</v>
      </c>
      <c r="V28" s="152">
        <f>ROUND(E28*U28,2)</f>
        <v>6.98</v>
      </c>
      <c r="W28" s="152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139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6">
        <v>17</v>
      </c>
      <c r="B29" s="167" t="s">
        <v>159</v>
      </c>
      <c r="C29" s="173" t="s">
        <v>160</v>
      </c>
      <c r="D29" s="168" t="s">
        <v>130</v>
      </c>
      <c r="E29" s="169">
        <v>4</v>
      </c>
      <c r="F29" s="170"/>
      <c r="G29" s="170">
        <f>ROUND(E29*F29,2)</f>
        <v>0</v>
      </c>
      <c r="H29" s="170"/>
      <c r="I29" s="170"/>
      <c r="J29" s="170"/>
      <c r="K29" s="171">
        <f>ROUND(E29*J29,2)</f>
        <v>0</v>
      </c>
      <c r="L29" s="152">
        <v>21</v>
      </c>
      <c r="M29" s="152">
        <f>G29*(1+L29/100)</f>
        <v>0</v>
      </c>
      <c r="N29" s="152">
        <v>7.8000000000000005E-3</v>
      </c>
      <c r="O29" s="152">
        <f>ROUND(E29*N29,2)</f>
        <v>0.03</v>
      </c>
      <c r="P29" s="152">
        <v>0</v>
      </c>
      <c r="Q29" s="152">
        <f>ROUND(E29*P29,2)</f>
        <v>0</v>
      </c>
      <c r="R29" s="152"/>
      <c r="S29" s="152" t="s">
        <v>121</v>
      </c>
      <c r="T29" s="152" t="s">
        <v>122</v>
      </c>
      <c r="U29" s="152">
        <v>0.755</v>
      </c>
      <c r="V29" s="152">
        <f>ROUND(E29*U29,2)</f>
        <v>3.02</v>
      </c>
      <c r="W29" s="152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6">
        <v>18</v>
      </c>
      <c r="B30" s="167" t="s">
        <v>161</v>
      </c>
      <c r="C30" s="173" t="s">
        <v>162</v>
      </c>
      <c r="D30" s="168" t="s">
        <v>146</v>
      </c>
      <c r="E30" s="169">
        <v>2</v>
      </c>
      <c r="F30" s="170"/>
      <c r="G30" s="170">
        <f>ROUND(E30*F30,2)</f>
        <v>0</v>
      </c>
      <c r="H30" s="170"/>
      <c r="I30" s="170"/>
      <c r="J30" s="170"/>
      <c r="K30" s="171">
        <f>ROUND(E30*J30,2)</f>
        <v>0</v>
      </c>
      <c r="L30" s="152">
        <v>21</v>
      </c>
      <c r="M30" s="152">
        <f>G30*(1+L30/100)</f>
        <v>0</v>
      </c>
      <c r="N30" s="152">
        <v>4.7000000000000004E-4</v>
      </c>
      <c r="O30" s="152">
        <f>ROUND(E30*N30,2)</f>
        <v>0</v>
      </c>
      <c r="P30" s="152">
        <v>0</v>
      </c>
      <c r="Q30" s="152">
        <f>ROUND(E30*P30,2)</f>
        <v>0</v>
      </c>
      <c r="R30" s="152"/>
      <c r="S30" s="152" t="s">
        <v>121</v>
      </c>
      <c r="T30" s="152" t="s">
        <v>122</v>
      </c>
      <c r="U30" s="152">
        <v>0.35900000000000004</v>
      </c>
      <c r="V30" s="152">
        <f>ROUND(E30*U30,2)</f>
        <v>0.72</v>
      </c>
      <c r="W30" s="152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139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6">
        <v>19</v>
      </c>
      <c r="B31" s="167" t="s">
        <v>163</v>
      </c>
      <c r="C31" s="173" t="s">
        <v>164</v>
      </c>
      <c r="D31" s="168" t="s">
        <v>146</v>
      </c>
      <c r="E31" s="169">
        <v>4</v>
      </c>
      <c r="F31" s="170"/>
      <c r="G31" s="170">
        <f>ROUND(E31*F31,2)</f>
        <v>0</v>
      </c>
      <c r="H31" s="170"/>
      <c r="I31" s="170"/>
      <c r="J31" s="170"/>
      <c r="K31" s="171">
        <f>ROUND(E31*J31,2)</f>
        <v>0</v>
      </c>
      <c r="L31" s="152">
        <v>21</v>
      </c>
      <c r="M31" s="152">
        <f>G31*(1+L31/100)</f>
        <v>0</v>
      </c>
      <c r="N31" s="152">
        <v>1.5200000000000001E-3</v>
      </c>
      <c r="O31" s="152">
        <f>ROUND(E31*N31,2)</f>
        <v>0.01</v>
      </c>
      <c r="P31" s="152">
        <v>0</v>
      </c>
      <c r="Q31" s="152">
        <f>ROUND(E31*P31,2)</f>
        <v>0</v>
      </c>
      <c r="R31" s="152"/>
      <c r="S31" s="152" t="s">
        <v>121</v>
      </c>
      <c r="T31" s="152" t="s">
        <v>122</v>
      </c>
      <c r="U31" s="152">
        <v>1.173</v>
      </c>
      <c r="V31" s="152">
        <f>ROUND(E31*U31,2)</f>
        <v>4.6900000000000004</v>
      </c>
      <c r="W31" s="152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54" t="s">
        <v>116</v>
      </c>
      <c r="B32" s="155" t="s">
        <v>69</v>
      </c>
      <c r="C32" s="172" t="s">
        <v>70</v>
      </c>
      <c r="D32" s="156"/>
      <c r="E32" s="157"/>
      <c r="F32" s="158"/>
      <c r="G32" s="158">
        <f>SUMIF(AG33:AG34,"&lt;&gt;NOR",G33:G34)</f>
        <v>0</v>
      </c>
      <c r="H32" s="158"/>
      <c r="I32" s="158">
        <f>SUM(I33:I34)</f>
        <v>0</v>
      </c>
      <c r="J32" s="158"/>
      <c r="K32" s="159">
        <f>SUM(K33:K34)</f>
        <v>0</v>
      </c>
      <c r="L32" s="153"/>
      <c r="M32" s="153">
        <f>SUM(M33:M34)</f>
        <v>0</v>
      </c>
      <c r="N32" s="153"/>
      <c r="O32" s="153">
        <f>SUM(O33:O34)</f>
        <v>0.01</v>
      </c>
      <c r="P32" s="153"/>
      <c r="Q32" s="153">
        <f>SUM(Q33:Q34)</f>
        <v>0</v>
      </c>
      <c r="R32" s="153"/>
      <c r="S32" s="153"/>
      <c r="T32" s="153"/>
      <c r="U32" s="153"/>
      <c r="V32" s="153">
        <f>SUM(V33:V34)</f>
        <v>2.08</v>
      </c>
      <c r="W32" s="153"/>
      <c r="AG32" t="s">
        <v>117</v>
      </c>
    </row>
    <row r="33" spans="1:60" outlineLevel="1" x14ac:dyDescent="0.2">
      <c r="A33" s="166">
        <v>20</v>
      </c>
      <c r="B33" s="167" t="s">
        <v>165</v>
      </c>
      <c r="C33" s="173" t="s">
        <v>166</v>
      </c>
      <c r="D33" s="168" t="s">
        <v>146</v>
      </c>
      <c r="E33" s="169">
        <v>40</v>
      </c>
      <c r="F33" s="170"/>
      <c r="G33" s="170">
        <f>ROUND(E33*F33,2)</f>
        <v>0</v>
      </c>
      <c r="H33" s="170"/>
      <c r="I33" s="170">
        <f>ROUND(E33*H33,2)</f>
        <v>0</v>
      </c>
      <c r="J33" s="170"/>
      <c r="K33" s="171">
        <f>ROUND(E33*J33,2)</f>
        <v>0</v>
      </c>
      <c r="L33" s="152">
        <v>21</v>
      </c>
      <c r="M33" s="152">
        <f>G33*(1+L33/100)</f>
        <v>0</v>
      </c>
      <c r="N33" s="152">
        <v>1.3000000000000002E-4</v>
      </c>
      <c r="O33" s="152">
        <f>ROUND(E33*N33,2)</f>
        <v>0.01</v>
      </c>
      <c r="P33" s="152">
        <v>0</v>
      </c>
      <c r="Q33" s="152">
        <f>ROUND(E33*P33,2)</f>
        <v>0</v>
      </c>
      <c r="R33" s="152"/>
      <c r="S33" s="152" t="s">
        <v>121</v>
      </c>
      <c r="T33" s="152" t="s">
        <v>122</v>
      </c>
      <c r="U33" s="152">
        <v>5.2000000000000005E-2</v>
      </c>
      <c r="V33" s="152">
        <f>ROUND(E33*U33,2)</f>
        <v>2.08</v>
      </c>
      <c r="W33" s="152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139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6">
        <v>21</v>
      </c>
      <c r="B34" s="167" t="s">
        <v>167</v>
      </c>
      <c r="C34" s="173" t="s">
        <v>168</v>
      </c>
      <c r="D34" s="168" t="s">
        <v>169</v>
      </c>
      <c r="E34" s="169">
        <v>40</v>
      </c>
      <c r="F34" s="170"/>
      <c r="G34" s="170">
        <f>ROUND(E34*F34,2)</f>
        <v>0</v>
      </c>
      <c r="H34" s="170"/>
      <c r="I34" s="170">
        <f>ROUND(E34*H34,2)</f>
        <v>0</v>
      </c>
      <c r="J34" s="170"/>
      <c r="K34" s="171">
        <f>ROUND(E34*J34,2)</f>
        <v>0</v>
      </c>
      <c r="L34" s="152">
        <v>21</v>
      </c>
      <c r="M34" s="152">
        <f>G34*(1+L34/100)</f>
        <v>0</v>
      </c>
      <c r="N34" s="152">
        <v>0</v>
      </c>
      <c r="O34" s="152">
        <f>ROUND(E34*N34,2)</f>
        <v>0</v>
      </c>
      <c r="P34" s="152">
        <v>0</v>
      </c>
      <c r="Q34" s="152">
        <f>ROUND(E34*P34,2)</f>
        <v>0</v>
      </c>
      <c r="R34" s="152"/>
      <c r="S34" s="152" t="s">
        <v>170</v>
      </c>
      <c r="T34" s="152" t="s">
        <v>122</v>
      </c>
      <c r="U34" s="152">
        <v>0</v>
      </c>
      <c r="V34" s="152">
        <f>ROUND(E34*U34,2)</f>
        <v>0</v>
      </c>
      <c r="W34" s="152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139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54" t="s">
        <v>116</v>
      </c>
      <c r="B35" s="155" t="s">
        <v>71</v>
      </c>
      <c r="C35" s="172" t="s">
        <v>72</v>
      </c>
      <c r="D35" s="156"/>
      <c r="E35" s="157"/>
      <c r="F35" s="158"/>
      <c r="G35" s="158">
        <f>SUMIF(AG36:AG48,"&lt;&gt;NOR",G36:G48)</f>
        <v>0</v>
      </c>
      <c r="H35" s="158"/>
      <c r="I35" s="158">
        <f>SUM(I36:I48)</f>
        <v>0</v>
      </c>
      <c r="J35" s="158"/>
      <c r="K35" s="159">
        <f>SUM(K36:K48)</f>
        <v>0</v>
      </c>
      <c r="L35" s="153"/>
      <c r="M35" s="153">
        <f>SUM(M36:M48)</f>
        <v>0</v>
      </c>
      <c r="N35" s="153"/>
      <c r="O35" s="153">
        <f>SUM(O36:O48)</f>
        <v>0.09</v>
      </c>
      <c r="P35" s="153"/>
      <c r="Q35" s="153">
        <f>SUM(Q36:Q48)</f>
        <v>0.01</v>
      </c>
      <c r="R35" s="153"/>
      <c r="S35" s="153"/>
      <c r="T35" s="153"/>
      <c r="U35" s="153"/>
      <c r="V35" s="153">
        <f>SUM(V36:V48)</f>
        <v>11.39</v>
      </c>
      <c r="W35" s="153"/>
      <c r="AG35" t="s">
        <v>117</v>
      </c>
    </row>
    <row r="36" spans="1:60" outlineLevel="1" x14ac:dyDescent="0.2">
      <c r="A36" s="166">
        <v>22</v>
      </c>
      <c r="B36" s="167" t="s">
        <v>171</v>
      </c>
      <c r="C36" s="173" t="s">
        <v>172</v>
      </c>
      <c r="D36" s="168" t="s">
        <v>173</v>
      </c>
      <c r="E36" s="169">
        <v>1</v>
      </c>
      <c r="F36" s="170"/>
      <c r="G36" s="170">
        <f t="shared" ref="G36:G48" si="13">ROUND(E36*F36,2)</f>
        <v>0</v>
      </c>
      <c r="H36" s="170"/>
      <c r="I36" s="170">
        <f t="shared" ref="I36:I48" si="14">ROUND(E36*H36,2)</f>
        <v>0</v>
      </c>
      <c r="J36" s="170">
        <v>0</v>
      </c>
      <c r="K36" s="171">
        <f t="shared" ref="K36:K48" si="15">ROUND(E36*J36,2)</f>
        <v>0</v>
      </c>
      <c r="L36" s="152">
        <v>21</v>
      </c>
      <c r="M36" s="152">
        <f t="shared" ref="M36:M48" si="16">G36*(1+L36/100)</f>
        <v>0</v>
      </c>
      <c r="N36" s="152">
        <v>1.055E-2</v>
      </c>
      <c r="O36" s="152">
        <f t="shared" ref="O36:O48" si="17">ROUND(E36*N36,2)</f>
        <v>0.01</v>
      </c>
      <c r="P36" s="152">
        <v>1.1610000000000001E-2</v>
      </c>
      <c r="Q36" s="152">
        <f t="shared" ref="Q36:Q48" si="18">ROUND(E36*P36,2)</f>
        <v>0.01</v>
      </c>
      <c r="R36" s="152"/>
      <c r="S36" s="152" t="s">
        <v>121</v>
      </c>
      <c r="T36" s="152" t="s">
        <v>122</v>
      </c>
      <c r="U36" s="152">
        <v>0.88700000000000001</v>
      </c>
      <c r="V36" s="152">
        <f t="shared" ref="V36:V48" si="19">ROUND(E36*U36,2)</f>
        <v>0.89</v>
      </c>
      <c r="W36" s="152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6">
        <v>23</v>
      </c>
      <c r="B37" s="167" t="s">
        <v>174</v>
      </c>
      <c r="C37" s="173" t="s">
        <v>175</v>
      </c>
      <c r="D37" s="168" t="s">
        <v>176</v>
      </c>
      <c r="E37" s="169">
        <v>4</v>
      </c>
      <c r="F37" s="170"/>
      <c r="G37" s="170">
        <f t="shared" si="13"/>
        <v>0</v>
      </c>
      <c r="H37" s="170"/>
      <c r="I37" s="170">
        <f t="shared" si="14"/>
        <v>0</v>
      </c>
      <c r="J37" s="170">
        <v>0</v>
      </c>
      <c r="K37" s="171">
        <f t="shared" si="15"/>
        <v>0</v>
      </c>
      <c r="L37" s="152">
        <v>21</v>
      </c>
      <c r="M37" s="152">
        <f t="shared" si="16"/>
        <v>0</v>
      </c>
      <c r="N37" s="152">
        <v>0</v>
      </c>
      <c r="O37" s="152">
        <f t="shared" si="17"/>
        <v>0</v>
      </c>
      <c r="P37" s="152">
        <v>0</v>
      </c>
      <c r="Q37" s="152">
        <f t="shared" si="18"/>
        <v>0</v>
      </c>
      <c r="R37" s="152"/>
      <c r="S37" s="152" t="s">
        <v>170</v>
      </c>
      <c r="T37" s="152" t="s">
        <v>122</v>
      </c>
      <c r="U37" s="152">
        <v>0</v>
      </c>
      <c r="V37" s="152">
        <f t="shared" si="19"/>
        <v>0</v>
      </c>
      <c r="W37" s="152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6">
        <v>24</v>
      </c>
      <c r="B38" s="167" t="s">
        <v>177</v>
      </c>
      <c r="C38" s="173" t="s">
        <v>178</v>
      </c>
      <c r="D38" s="168" t="s">
        <v>176</v>
      </c>
      <c r="E38" s="169">
        <v>1</v>
      </c>
      <c r="F38" s="170"/>
      <c r="G38" s="170">
        <f t="shared" si="13"/>
        <v>0</v>
      </c>
      <c r="H38" s="170"/>
      <c r="I38" s="170">
        <f t="shared" si="14"/>
        <v>0</v>
      </c>
      <c r="J38" s="170">
        <v>0</v>
      </c>
      <c r="K38" s="171">
        <f t="shared" si="15"/>
        <v>0</v>
      </c>
      <c r="L38" s="152">
        <v>21</v>
      </c>
      <c r="M38" s="152">
        <f t="shared" si="16"/>
        <v>0</v>
      </c>
      <c r="N38" s="152">
        <v>1.7820000000000003E-2</v>
      </c>
      <c r="O38" s="152">
        <f t="shared" si="17"/>
        <v>0.02</v>
      </c>
      <c r="P38" s="152">
        <v>0</v>
      </c>
      <c r="Q38" s="152">
        <f t="shared" si="18"/>
        <v>0</v>
      </c>
      <c r="R38" s="152"/>
      <c r="S38" s="152" t="s">
        <v>170</v>
      </c>
      <c r="T38" s="152" t="s">
        <v>122</v>
      </c>
      <c r="U38" s="152">
        <v>1.2530000000000001</v>
      </c>
      <c r="V38" s="152">
        <f t="shared" si="19"/>
        <v>1.25</v>
      </c>
      <c r="W38" s="152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132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6">
        <v>25</v>
      </c>
      <c r="B39" s="167" t="s">
        <v>179</v>
      </c>
      <c r="C39" s="173" t="s">
        <v>180</v>
      </c>
      <c r="D39" s="168" t="s">
        <v>176</v>
      </c>
      <c r="E39" s="169">
        <v>2</v>
      </c>
      <c r="F39" s="170"/>
      <c r="G39" s="170">
        <f t="shared" si="13"/>
        <v>0</v>
      </c>
      <c r="H39" s="170"/>
      <c r="I39" s="170">
        <f t="shared" si="14"/>
        <v>0</v>
      </c>
      <c r="J39" s="170">
        <v>0</v>
      </c>
      <c r="K39" s="171">
        <f t="shared" si="15"/>
        <v>0</v>
      </c>
      <c r="L39" s="152">
        <v>21</v>
      </c>
      <c r="M39" s="152">
        <f t="shared" si="16"/>
        <v>0</v>
      </c>
      <c r="N39" s="152">
        <v>2.4080000000000001E-2</v>
      </c>
      <c r="O39" s="152">
        <f t="shared" si="17"/>
        <v>0.05</v>
      </c>
      <c r="P39" s="152">
        <v>0</v>
      </c>
      <c r="Q39" s="152">
        <f t="shared" si="18"/>
        <v>0</v>
      </c>
      <c r="R39" s="152"/>
      <c r="S39" s="152" t="s">
        <v>170</v>
      </c>
      <c r="T39" s="152" t="s">
        <v>122</v>
      </c>
      <c r="U39" s="152">
        <v>0.95500000000000007</v>
      </c>
      <c r="V39" s="152">
        <f t="shared" si="19"/>
        <v>1.91</v>
      </c>
      <c r="W39" s="152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132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26</v>
      </c>
      <c r="B40" s="167" t="s">
        <v>181</v>
      </c>
      <c r="C40" s="173" t="s">
        <v>182</v>
      </c>
      <c r="D40" s="168" t="s">
        <v>176</v>
      </c>
      <c r="E40" s="169">
        <v>1</v>
      </c>
      <c r="F40" s="170"/>
      <c r="G40" s="170">
        <f t="shared" si="13"/>
        <v>0</v>
      </c>
      <c r="H40" s="170"/>
      <c r="I40" s="170">
        <f t="shared" si="14"/>
        <v>0</v>
      </c>
      <c r="J40" s="170">
        <v>0</v>
      </c>
      <c r="K40" s="171">
        <f t="shared" si="15"/>
        <v>0</v>
      </c>
      <c r="L40" s="152">
        <v>21</v>
      </c>
      <c r="M40" s="152">
        <f t="shared" si="16"/>
        <v>0</v>
      </c>
      <c r="N40" s="152">
        <v>1.0900000000000002E-2</v>
      </c>
      <c r="O40" s="152">
        <f t="shared" si="17"/>
        <v>0.01</v>
      </c>
      <c r="P40" s="152">
        <v>0</v>
      </c>
      <c r="Q40" s="152">
        <f t="shared" si="18"/>
        <v>0</v>
      </c>
      <c r="R40" s="152"/>
      <c r="S40" s="152" t="s">
        <v>170</v>
      </c>
      <c r="T40" s="152" t="s">
        <v>122</v>
      </c>
      <c r="U40" s="152">
        <v>1.25</v>
      </c>
      <c r="V40" s="152">
        <f t="shared" si="19"/>
        <v>1.25</v>
      </c>
      <c r="W40" s="152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132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6">
        <v>27</v>
      </c>
      <c r="B41" s="167" t="s">
        <v>183</v>
      </c>
      <c r="C41" s="173" t="s">
        <v>184</v>
      </c>
      <c r="D41" s="168" t="s">
        <v>176</v>
      </c>
      <c r="E41" s="169">
        <v>2</v>
      </c>
      <c r="F41" s="170"/>
      <c r="G41" s="170">
        <f t="shared" si="13"/>
        <v>0</v>
      </c>
      <c r="H41" s="170"/>
      <c r="I41" s="170">
        <f t="shared" si="14"/>
        <v>0</v>
      </c>
      <c r="J41" s="170">
        <v>0</v>
      </c>
      <c r="K41" s="171">
        <f t="shared" si="15"/>
        <v>0</v>
      </c>
      <c r="L41" s="152">
        <v>21</v>
      </c>
      <c r="M41" s="152">
        <f t="shared" si="16"/>
        <v>0</v>
      </c>
      <c r="N41" s="152">
        <v>8.5000000000000006E-4</v>
      </c>
      <c r="O41" s="152">
        <f t="shared" si="17"/>
        <v>0</v>
      </c>
      <c r="P41" s="152">
        <v>0</v>
      </c>
      <c r="Q41" s="152">
        <f t="shared" si="18"/>
        <v>0</v>
      </c>
      <c r="R41" s="152"/>
      <c r="S41" s="152" t="s">
        <v>170</v>
      </c>
      <c r="T41" s="152" t="s">
        <v>122</v>
      </c>
      <c r="U41" s="152">
        <v>0.44500000000000001</v>
      </c>
      <c r="V41" s="152">
        <f t="shared" si="19"/>
        <v>0.89</v>
      </c>
      <c r="W41" s="152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132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6">
        <v>28</v>
      </c>
      <c r="B42" s="167" t="s">
        <v>185</v>
      </c>
      <c r="C42" s="173" t="s">
        <v>186</v>
      </c>
      <c r="D42" s="168" t="s">
        <v>176</v>
      </c>
      <c r="E42" s="169">
        <v>4</v>
      </c>
      <c r="F42" s="170"/>
      <c r="G42" s="170">
        <f t="shared" si="13"/>
        <v>0</v>
      </c>
      <c r="H42" s="170"/>
      <c r="I42" s="170">
        <f t="shared" si="14"/>
        <v>0</v>
      </c>
      <c r="J42" s="170">
        <v>0</v>
      </c>
      <c r="K42" s="171">
        <f t="shared" si="15"/>
        <v>0</v>
      </c>
      <c r="L42" s="152">
        <v>21</v>
      </c>
      <c r="M42" s="152">
        <f t="shared" si="16"/>
        <v>0</v>
      </c>
      <c r="N42" s="152">
        <v>0</v>
      </c>
      <c r="O42" s="152">
        <f t="shared" si="17"/>
        <v>0</v>
      </c>
      <c r="P42" s="152">
        <v>0</v>
      </c>
      <c r="Q42" s="152">
        <f t="shared" si="18"/>
        <v>0</v>
      </c>
      <c r="R42" s="152"/>
      <c r="S42" s="152" t="s">
        <v>170</v>
      </c>
      <c r="T42" s="152" t="s">
        <v>122</v>
      </c>
      <c r="U42" s="152">
        <v>0</v>
      </c>
      <c r="V42" s="152">
        <f t="shared" si="19"/>
        <v>0</v>
      </c>
      <c r="W42" s="152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132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6">
        <v>29</v>
      </c>
      <c r="B43" s="167" t="s">
        <v>187</v>
      </c>
      <c r="C43" s="173" t="s">
        <v>188</v>
      </c>
      <c r="D43" s="168" t="s">
        <v>176</v>
      </c>
      <c r="E43" s="169">
        <v>3</v>
      </c>
      <c r="F43" s="170"/>
      <c r="G43" s="170">
        <f t="shared" si="13"/>
        <v>0</v>
      </c>
      <c r="H43" s="170"/>
      <c r="I43" s="170">
        <f t="shared" si="14"/>
        <v>0</v>
      </c>
      <c r="J43" s="170">
        <v>0</v>
      </c>
      <c r="K43" s="171">
        <f t="shared" si="15"/>
        <v>0</v>
      </c>
      <c r="L43" s="152">
        <v>21</v>
      </c>
      <c r="M43" s="152">
        <f t="shared" si="16"/>
        <v>0</v>
      </c>
      <c r="N43" s="152">
        <v>0</v>
      </c>
      <c r="O43" s="152">
        <f t="shared" si="17"/>
        <v>0</v>
      </c>
      <c r="P43" s="152">
        <v>0</v>
      </c>
      <c r="Q43" s="152">
        <f t="shared" si="18"/>
        <v>0</v>
      </c>
      <c r="R43" s="152"/>
      <c r="S43" s="152" t="s">
        <v>170</v>
      </c>
      <c r="T43" s="152" t="s">
        <v>122</v>
      </c>
      <c r="U43" s="152">
        <v>0</v>
      </c>
      <c r="V43" s="152">
        <f t="shared" si="19"/>
        <v>0</v>
      </c>
      <c r="W43" s="152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132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6">
        <v>30</v>
      </c>
      <c r="B44" s="167" t="s">
        <v>189</v>
      </c>
      <c r="C44" s="173" t="s">
        <v>190</v>
      </c>
      <c r="D44" s="168" t="s">
        <v>176</v>
      </c>
      <c r="E44" s="169">
        <v>3</v>
      </c>
      <c r="F44" s="170"/>
      <c r="G44" s="170">
        <f t="shared" si="13"/>
        <v>0</v>
      </c>
      <c r="H44" s="170"/>
      <c r="I44" s="170">
        <f t="shared" si="14"/>
        <v>0</v>
      </c>
      <c r="J44" s="170">
        <v>0</v>
      </c>
      <c r="K44" s="171">
        <f t="shared" si="15"/>
        <v>0</v>
      </c>
      <c r="L44" s="152">
        <v>21</v>
      </c>
      <c r="M44" s="152">
        <f t="shared" si="16"/>
        <v>0</v>
      </c>
      <c r="N44" s="152">
        <v>0</v>
      </c>
      <c r="O44" s="152">
        <f t="shared" si="17"/>
        <v>0</v>
      </c>
      <c r="P44" s="152">
        <v>0</v>
      </c>
      <c r="Q44" s="152">
        <f t="shared" si="18"/>
        <v>0</v>
      </c>
      <c r="R44" s="152"/>
      <c r="S44" s="152" t="s">
        <v>170</v>
      </c>
      <c r="T44" s="152" t="s">
        <v>122</v>
      </c>
      <c r="U44" s="152">
        <v>0</v>
      </c>
      <c r="V44" s="152">
        <f t="shared" si="19"/>
        <v>0</v>
      </c>
      <c r="W44" s="152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132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6">
        <v>31</v>
      </c>
      <c r="B45" s="167" t="s">
        <v>191</v>
      </c>
      <c r="C45" s="173" t="s">
        <v>192</v>
      </c>
      <c r="D45" s="168" t="s">
        <v>176</v>
      </c>
      <c r="E45" s="169">
        <v>3</v>
      </c>
      <c r="F45" s="170"/>
      <c r="G45" s="170">
        <f t="shared" si="13"/>
        <v>0</v>
      </c>
      <c r="H45" s="170"/>
      <c r="I45" s="170">
        <f t="shared" si="14"/>
        <v>0</v>
      </c>
      <c r="J45" s="170">
        <v>0</v>
      </c>
      <c r="K45" s="171">
        <f t="shared" si="15"/>
        <v>0</v>
      </c>
      <c r="L45" s="152">
        <v>21</v>
      </c>
      <c r="M45" s="152">
        <f t="shared" si="16"/>
        <v>0</v>
      </c>
      <c r="N45" s="152">
        <v>0</v>
      </c>
      <c r="O45" s="152">
        <f t="shared" si="17"/>
        <v>0</v>
      </c>
      <c r="P45" s="152">
        <v>0</v>
      </c>
      <c r="Q45" s="152">
        <f t="shared" si="18"/>
        <v>0</v>
      </c>
      <c r="R45" s="152"/>
      <c r="S45" s="152" t="s">
        <v>170</v>
      </c>
      <c r="T45" s="152" t="s">
        <v>122</v>
      </c>
      <c r="U45" s="152">
        <v>0</v>
      </c>
      <c r="V45" s="152">
        <f t="shared" si="19"/>
        <v>0</v>
      </c>
      <c r="W45" s="152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132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32</v>
      </c>
      <c r="B46" s="167" t="s">
        <v>193</v>
      </c>
      <c r="C46" s="173" t="s">
        <v>194</v>
      </c>
      <c r="D46" s="168" t="s">
        <v>176</v>
      </c>
      <c r="E46" s="169">
        <v>2</v>
      </c>
      <c r="F46" s="170"/>
      <c r="G46" s="170">
        <f t="shared" si="13"/>
        <v>0</v>
      </c>
      <c r="H46" s="170"/>
      <c r="I46" s="170">
        <f t="shared" si="14"/>
        <v>0</v>
      </c>
      <c r="J46" s="170">
        <v>0</v>
      </c>
      <c r="K46" s="171">
        <f t="shared" si="15"/>
        <v>0</v>
      </c>
      <c r="L46" s="152">
        <v>21</v>
      </c>
      <c r="M46" s="152">
        <f t="shared" si="16"/>
        <v>0</v>
      </c>
      <c r="N46" s="152">
        <v>0</v>
      </c>
      <c r="O46" s="152">
        <f t="shared" si="17"/>
        <v>0</v>
      </c>
      <c r="P46" s="152">
        <v>0</v>
      </c>
      <c r="Q46" s="152">
        <f t="shared" si="18"/>
        <v>0</v>
      </c>
      <c r="R46" s="152"/>
      <c r="S46" s="152" t="s">
        <v>170</v>
      </c>
      <c r="T46" s="152" t="s">
        <v>122</v>
      </c>
      <c r="U46" s="152">
        <v>0</v>
      </c>
      <c r="V46" s="152">
        <f t="shared" si="19"/>
        <v>0</v>
      </c>
      <c r="W46" s="152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132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6">
        <v>33</v>
      </c>
      <c r="B47" s="167" t="s">
        <v>195</v>
      </c>
      <c r="C47" s="173" t="s">
        <v>196</v>
      </c>
      <c r="D47" s="168" t="s">
        <v>176</v>
      </c>
      <c r="E47" s="169">
        <v>4</v>
      </c>
      <c r="F47" s="170"/>
      <c r="G47" s="170">
        <f t="shared" si="13"/>
        <v>0</v>
      </c>
      <c r="H47" s="170"/>
      <c r="I47" s="170">
        <f t="shared" si="14"/>
        <v>0</v>
      </c>
      <c r="J47" s="170">
        <v>0</v>
      </c>
      <c r="K47" s="171">
        <f t="shared" si="15"/>
        <v>0</v>
      </c>
      <c r="L47" s="152">
        <v>21</v>
      </c>
      <c r="M47" s="152">
        <f t="shared" si="16"/>
        <v>0</v>
      </c>
      <c r="N47" s="152">
        <v>0</v>
      </c>
      <c r="O47" s="152">
        <f t="shared" si="17"/>
        <v>0</v>
      </c>
      <c r="P47" s="152">
        <v>0</v>
      </c>
      <c r="Q47" s="152">
        <f t="shared" si="18"/>
        <v>0</v>
      </c>
      <c r="R47" s="152"/>
      <c r="S47" s="152" t="s">
        <v>170</v>
      </c>
      <c r="T47" s="152" t="s">
        <v>122</v>
      </c>
      <c r="U47" s="152">
        <v>0</v>
      </c>
      <c r="V47" s="152">
        <f t="shared" si="19"/>
        <v>0</v>
      </c>
      <c r="W47" s="152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132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6">
        <v>34</v>
      </c>
      <c r="B48" s="167" t="s">
        <v>197</v>
      </c>
      <c r="C48" s="173" t="s">
        <v>198</v>
      </c>
      <c r="D48" s="168" t="s">
        <v>176</v>
      </c>
      <c r="E48" s="169">
        <v>2</v>
      </c>
      <c r="F48" s="170"/>
      <c r="G48" s="170">
        <f t="shared" si="13"/>
        <v>0</v>
      </c>
      <c r="H48" s="170"/>
      <c r="I48" s="170">
        <f t="shared" si="14"/>
        <v>0</v>
      </c>
      <c r="J48" s="170">
        <v>0</v>
      </c>
      <c r="K48" s="171">
        <f t="shared" si="15"/>
        <v>0</v>
      </c>
      <c r="L48" s="152">
        <v>21</v>
      </c>
      <c r="M48" s="152">
        <f t="shared" si="16"/>
        <v>0</v>
      </c>
      <c r="N48" s="152">
        <v>6.2000000000000011E-4</v>
      </c>
      <c r="O48" s="152">
        <f t="shared" si="17"/>
        <v>0</v>
      </c>
      <c r="P48" s="152">
        <v>0</v>
      </c>
      <c r="Q48" s="152">
        <f t="shared" si="18"/>
        <v>0</v>
      </c>
      <c r="R48" s="152"/>
      <c r="S48" s="152" t="s">
        <v>170</v>
      </c>
      <c r="T48" s="152" t="s">
        <v>122</v>
      </c>
      <c r="U48" s="152">
        <v>2.6</v>
      </c>
      <c r="V48" s="152">
        <f t="shared" si="19"/>
        <v>5.2</v>
      </c>
      <c r="W48" s="152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132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54" t="s">
        <v>116</v>
      </c>
      <c r="B49" s="155" t="s">
        <v>73</v>
      </c>
      <c r="C49" s="172" t="s">
        <v>74</v>
      </c>
      <c r="D49" s="156"/>
      <c r="E49" s="157"/>
      <c r="F49" s="158"/>
      <c r="G49" s="158">
        <f>SUMIF(AG50:AG50,"&lt;&gt;NOR",G50:G50)</f>
        <v>0</v>
      </c>
      <c r="H49" s="158"/>
      <c r="I49" s="158">
        <f>SUM(I50:I50)</f>
        <v>0</v>
      </c>
      <c r="J49" s="158"/>
      <c r="K49" s="159">
        <f>SUM(K50:K50)</f>
        <v>0</v>
      </c>
      <c r="L49" s="153"/>
      <c r="M49" s="153">
        <f>SUM(M50:M50)</f>
        <v>0</v>
      </c>
      <c r="N49" s="153"/>
      <c r="O49" s="153">
        <f>SUM(O50:O50)</f>
        <v>0</v>
      </c>
      <c r="P49" s="153"/>
      <c r="Q49" s="153">
        <f>SUM(Q50:Q50)</f>
        <v>0.01</v>
      </c>
      <c r="R49" s="153"/>
      <c r="S49" s="153"/>
      <c r="T49" s="153"/>
      <c r="U49" s="153"/>
      <c r="V49" s="153">
        <f>SUM(V50:V50)</f>
        <v>0.66</v>
      </c>
      <c r="W49" s="153"/>
      <c r="AG49" t="s">
        <v>117</v>
      </c>
    </row>
    <row r="50" spans="1:60" outlineLevel="1" x14ac:dyDescent="0.2">
      <c r="A50" s="166">
        <v>35</v>
      </c>
      <c r="B50" s="167" t="s">
        <v>199</v>
      </c>
      <c r="C50" s="173" t="s">
        <v>200</v>
      </c>
      <c r="D50" s="168" t="s">
        <v>130</v>
      </c>
      <c r="E50" s="169">
        <v>6</v>
      </c>
      <c r="F50" s="170"/>
      <c r="G50" s="170">
        <f>ROUND(E50*F50,2)</f>
        <v>0</v>
      </c>
      <c r="H50" s="170">
        <v>0</v>
      </c>
      <c r="I50" s="170">
        <f>ROUND(E50*H50,2)</f>
        <v>0</v>
      </c>
      <c r="J50" s="170">
        <v>0</v>
      </c>
      <c r="K50" s="171">
        <f>ROUND(E50*J50,2)</f>
        <v>0</v>
      </c>
      <c r="L50" s="152">
        <v>21</v>
      </c>
      <c r="M50" s="152">
        <f>G50*(1+L50/100)</f>
        <v>0</v>
      </c>
      <c r="N50" s="152">
        <v>0</v>
      </c>
      <c r="O50" s="152">
        <f>ROUND(E50*N50,2)</f>
        <v>0</v>
      </c>
      <c r="P50" s="152">
        <v>1.8000000000000002E-3</v>
      </c>
      <c r="Q50" s="152">
        <f>ROUND(E50*P50,2)</f>
        <v>0.01</v>
      </c>
      <c r="R50" s="152"/>
      <c r="S50" s="152" t="s">
        <v>121</v>
      </c>
      <c r="T50" s="152" t="s">
        <v>122</v>
      </c>
      <c r="U50" s="152">
        <v>0.11</v>
      </c>
      <c r="V50" s="152">
        <f>ROUND(E50*U50,2)</f>
        <v>0.66</v>
      </c>
      <c r="W50" s="152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54" t="s">
        <v>116</v>
      </c>
      <c r="B51" s="155" t="s">
        <v>75</v>
      </c>
      <c r="C51" s="172" t="s">
        <v>76</v>
      </c>
      <c r="D51" s="156"/>
      <c r="E51" s="157"/>
      <c r="F51" s="158"/>
      <c r="G51" s="158">
        <f>SUMIF(AG52:AG52,"&lt;&gt;NOR",G52:G52)</f>
        <v>0</v>
      </c>
      <c r="H51" s="158"/>
      <c r="I51" s="158">
        <f>SUM(I52:I52)</f>
        <v>0</v>
      </c>
      <c r="J51" s="158"/>
      <c r="K51" s="159">
        <f>SUM(K52:K52)</f>
        <v>0</v>
      </c>
      <c r="L51" s="153"/>
      <c r="M51" s="153">
        <f>SUM(M52:M52)</f>
        <v>0</v>
      </c>
      <c r="N51" s="153"/>
      <c r="O51" s="153">
        <f>SUM(O52:O52)</f>
        <v>0</v>
      </c>
      <c r="P51" s="153"/>
      <c r="Q51" s="153">
        <f>SUM(Q52:Q52)</f>
        <v>0</v>
      </c>
      <c r="R51" s="153"/>
      <c r="S51" s="153"/>
      <c r="T51" s="153"/>
      <c r="U51" s="153"/>
      <c r="V51" s="153">
        <f>SUM(V52:V52)</f>
        <v>5.19</v>
      </c>
      <c r="W51" s="153"/>
      <c r="AG51" t="s">
        <v>117</v>
      </c>
    </row>
    <row r="52" spans="1:60" outlineLevel="1" x14ac:dyDescent="0.2">
      <c r="A52" s="166">
        <v>36</v>
      </c>
      <c r="B52" s="167" t="s">
        <v>201</v>
      </c>
      <c r="C52" s="173" t="s">
        <v>202</v>
      </c>
      <c r="D52" s="168" t="s">
        <v>130</v>
      </c>
      <c r="E52" s="169">
        <v>6</v>
      </c>
      <c r="F52" s="170"/>
      <c r="G52" s="170">
        <f>ROUND(E52*F52,2)</f>
        <v>0</v>
      </c>
      <c r="H52" s="170">
        <v>0</v>
      </c>
      <c r="I52" s="170">
        <f>ROUND(E52*H52,2)</f>
        <v>0</v>
      </c>
      <c r="J52" s="170">
        <v>0</v>
      </c>
      <c r="K52" s="171">
        <f>ROUND(E52*J52,2)</f>
        <v>0</v>
      </c>
      <c r="L52" s="152">
        <v>21</v>
      </c>
      <c r="M52" s="152">
        <f>G52*(1+L52/100)</f>
        <v>0</v>
      </c>
      <c r="N52" s="152">
        <v>0</v>
      </c>
      <c r="O52" s="152">
        <f>ROUND(E52*N52,2)</f>
        <v>0</v>
      </c>
      <c r="P52" s="152">
        <v>0</v>
      </c>
      <c r="Q52" s="152">
        <f>ROUND(E52*P52,2)</f>
        <v>0</v>
      </c>
      <c r="R52" s="152"/>
      <c r="S52" s="152" t="s">
        <v>121</v>
      </c>
      <c r="T52" s="152" t="s">
        <v>122</v>
      </c>
      <c r="U52" s="152">
        <v>0.8650000000000001</v>
      </c>
      <c r="V52" s="152">
        <f>ROUND(E52*U52,2)</f>
        <v>5.19</v>
      </c>
      <c r="W52" s="152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139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54" t="s">
        <v>116</v>
      </c>
      <c r="B53" s="155" t="s">
        <v>77</v>
      </c>
      <c r="C53" s="172" t="s">
        <v>78</v>
      </c>
      <c r="D53" s="156"/>
      <c r="E53" s="157"/>
      <c r="F53" s="158"/>
      <c r="G53" s="158">
        <f>SUMIF(AG54:AG57,"&lt;&gt;NOR",G54:G57)</f>
        <v>0</v>
      </c>
      <c r="H53" s="158"/>
      <c r="I53" s="158">
        <f>SUM(I54:I57)</f>
        <v>0</v>
      </c>
      <c r="J53" s="158"/>
      <c r="K53" s="159">
        <f>SUM(K54:K57)</f>
        <v>0</v>
      </c>
      <c r="L53" s="153"/>
      <c r="M53" s="153">
        <f>SUM(M54:M57)</f>
        <v>0</v>
      </c>
      <c r="N53" s="153"/>
      <c r="O53" s="153">
        <f>SUM(O54:O57)</f>
        <v>1.44</v>
      </c>
      <c r="P53" s="153"/>
      <c r="Q53" s="153">
        <f>SUM(Q54:Q57)</f>
        <v>0</v>
      </c>
      <c r="R53" s="153"/>
      <c r="S53" s="153"/>
      <c r="T53" s="153"/>
      <c r="U53" s="153"/>
      <c r="V53" s="153">
        <f>SUM(V54:V57)</f>
        <v>30.29</v>
      </c>
      <c r="W53" s="153"/>
      <c r="AG53" t="s">
        <v>117</v>
      </c>
    </row>
    <row r="54" spans="1:60" outlineLevel="1" x14ac:dyDescent="0.2">
      <c r="A54" s="166">
        <v>37</v>
      </c>
      <c r="B54" s="167" t="s">
        <v>203</v>
      </c>
      <c r="C54" s="173" t="s">
        <v>204</v>
      </c>
      <c r="D54" s="168" t="s">
        <v>120</v>
      </c>
      <c r="E54" s="169">
        <v>28</v>
      </c>
      <c r="F54" s="170"/>
      <c r="G54" s="170">
        <f>ROUND(E54*F54,2)</f>
        <v>0</v>
      </c>
      <c r="H54" s="170"/>
      <c r="I54" s="170">
        <f>ROUND(E54*H54,2)</f>
        <v>0</v>
      </c>
      <c r="J54" s="170"/>
      <c r="K54" s="171">
        <f>ROUND(E54*J54,2)</f>
        <v>0</v>
      </c>
      <c r="L54" s="152">
        <v>21</v>
      </c>
      <c r="M54" s="152">
        <f>G54*(1+L54/100)</f>
        <v>0</v>
      </c>
      <c r="N54" s="152">
        <v>3.0500000000000002E-3</v>
      </c>
      <c r="O54" s="152">
        <f>ROUND(E54*N54,2)</f>
        <v>0.09</v>
      </c>
      <c r="P54" s="152">
        <v>0</v>
      </c>
      <c r="Q54" s="152">
        <f>ROUND(E54*P54,2)</f>
        <v>0</v>
      </c>
      <c r="R54" s="152"/>
      <c r="S54" s="152" t="s">
        <v>121</v>
      </c>
      <c r="T54" s="152" t="s">
        <v>122</v>
      </c>
      <c r="U54" s="152">
        <v>1.0170000000000001</v>
      </c>
      <c r="V54" s="152">
        <f>ROUND(E54*U54,2)</f>
        <v>28.48</v>
      </c>
      <c r="W54" s="152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139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6">
        <v>38</v>
      </c>
      <c r="B55" s="167" t="s">
        <v>205</v>
      </c>
      <c r="C55" s="173" t="s">
        <v>206</v>
      </c>
      <c r="D55" s="168" t="s">
        <v>120</v>
      </c>
      <c r="E55" s="169">
        <v>28</v>
      </c>
      <c r="F55" s="170"/>
      <c r="G55" s="170">
        <f>ROUND(E55*F55,2)</f>
        <v>0</v>
      </c>
      <c r="H55" s="170"/>
      <c r="I55" s="170">
        <f>ROUND(E55*H55,2)</f>
        <v>0</v>
      </c>
      <c r="J55" s="170"/>
      <c r="K55" s="171">
        <f>ROUND(E55*J55,2)</f>
        <v>0</v>
      </c>
      <c r="L55" s="152">
        <v>21</v>
      </c>
      <c r="M55" s="152">
        <f>G55*(1+L55/100)</f>
        <v>0</v>
      </c>
      <c r="N55" s="152">
        <v>1.4200000000000001E-2</v>
      </c>
      <c r="O55" s="152">
        <f>ROUND(E55*N55,2)</f>
        <v>0.4</v>
      </c>
      <c r="P55" s="152">
        <v>0</v>
      </c>
      <c r="Q55" s="152">
        <f>ROUND(E55*P55,2)</f>
        <v>0</v>
      </c>
      <c r="R55" s="152" t="s">
        <v>131</v>
      </c>
      <c r="S55" s="152" t="s">
        <v>121</v>
      </c>
      <c r="T55" s="152" t="s">
        <v>122</v>
      </c>
      <c r="U55" s="152">
        <v>0</v>
      </c>
      <c r="V55" s="152">
        <f>ROUND(E55*U55,2)</f>
        <v>0</v>
      </c>
      <c r="W55" s="152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6">
        <v>39</v>
      </c>
      <c r="B56" s="167" t="s">
        <v>207</v>
      </c>
      <c r="C56" s="173" t="s">
        <v>208</v>
      </c>
      <c r="D56" s="168" t="s">
        <v>120</v>
      </c>
      <c r="E56" s="169">
        <v>75</v>
      </c>
      <c r="F56" s="170"/>
      <c r="G56" s="170">
        <f>ROUND(E56*F56,2)</f>
        <v>0</v>
      </c>
      <c r="H56" s="170"/>
      <c r="I56" s="170">
        <f>ROUND(E56*H56,2)</f>
        <v>0</v>
      </c>
      <c r="J56" s="170"/>
      <c r="K56" s="171">
        <f>ROUND(E56*J56,2)</f>
        <v>0</v>
      </c>
      <c r="L56" s="152">
        <v>21</v>
      </c>
      <c r="M56" s="152">
        <f>G56*(1+L56/100)</f>
        <v>0</v>
      </c>
      <c r="N56" s="152">
        <v>1.26E-2</v>
      </c>
      <c r="O56" s="152">
        <f>ROUND(E56*N56,2)</f>
        <v>0.95</v>
      </c>
      <c r="P56" s="152">
        <v>0</v>
      </c>
      <c r="Q56" s="152">
        <f>ROUND(E56*P56,2)</f>
        <v>0</v>
      </c>
      <c r="R56" s="152" t="s">
        <v>131</v>
      </c>
      <c r="S56" s="152" t="s">
        <v>121</v>
      </c>
      <c r="T56" s="152" t="s">
        <v>122</v>
      </c>
      <c r="U56" s="152">
        <v>0</v>
      </c>
      <c r="V56" s="152">
        <f>ROUND(E56*U56,2)</f>
        <v>0</v>
      </c>
      <c r="W56" s="152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132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6">
        <v>40</v>
      </c>
      <c r="B57" s="167" t="s">
        <v>209</v>
      </c>
      <c r="C57" s="173" t="s">
        <v>210</v>
      </c>
      <c r="D57" s="168" t="s">
        <v>155</v>
      </c>
      <c r="E57" s="169">
        <v>1.4280000000000002</v>
      </c>
      <c r="F57" s="170"/>
      <c r="G57" s="170">
        <f>ROUND(E57*F57,2)</f>
        <v>0</v>
      </c>
      <c r="H57" s="170"/>
      <c r="I57" s="170">
        <f>ROUND(E57*H57,2)</f>
        <v>0</v>
      </c>
      <c r="J57" s="170"/>
      <c r="K57" s="171">
        <f>ROUND(E57*J57,2)</f>
        <v>0</v>
      </c>
      <c r="L57" s="152">
        <v>21</v>
      </c>
      <c r="M57" s="152">
        <f>G57*(1+L57/100)</f>
        <v>0</v>
      </c>
      <c r="N57" s="152">
        <v>0</v>
      </c>
      <c r="O57" s="152">
        <f>ROUND(E57*N57,2)</f>
        <v>0</v>
      </c>
      <c r="P57" s="152">
        <v>0</v>
      </c>
      <c r="Q57" s="152">
        <f>ROUND(E57*P57,2)</f>
        <v>0</v>
      </c>
      <c r="R57" s="152"/>
      <c r="S57" s="152" t="s">
        <v>121</v>
      </c>
      <c r="T57" s="152" t="s">
        <v>122</v>
      </c>
      <c r="U57" s="152">
        <v>1.2650000000000001</v>
      </c>
      <c r="V57" s="152">
        <f>ROUND(E57*U57,2)</f>
        <v>1.81</v>
      </c>
      <c r="W57" s="152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156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54" t="s">
        <v>116</v>
      </c>
      <c r="B58" s="155" t="s">
        <v>79</v>
      </c>
      <c r="C58" s="172" t="s">
        <v>80</v>
      </c>
      <c r="D58" s="156"/>
      <c r="E58" s="157"/>
      <c r="F58" s="158"/>
      <c r="G58" s="158">
        <f>SUMIF(AG59:AG61,"&lt;&gt;NOR",G59:G61)</f>
        <v>0</v>
      </c>
      <c r="H58" s="158"/>
      <c r="I58" s="158">
        <f>SUM(I59:I61)</f>
        <v>0</v>
      </c>
      <c r="J58" s="158"/>
      <c r="K58" s="159">
        <f>SUM(K59:K61)</f>
        <v>0</v>
      </c>
      <c r="L58" s="153"/>
      <c r="M58" s="153">
        <f>SUM(M59:M61)</f>
        <v>0</v>
      </c>
      <c r="N58" s="153"/>
      <c r="O58" s="153">
        <f>SUM(O59:O61)</f>
        <v>0.13</v>
      </c>
      <c r="P58" s="153"/>
      <c r="Q58" s="153">
        <f>SUM(Q59:Q61)</f>
        <v>0</v>
      </c>
      <c r="R58" s="153"/>
      <c r="S58" s="153"/>
      <c r="T58" s="153"/>
      <c r="U58" s="153"/>
      <c r="V58" s="153">
        <f>SUM(V59:V61)</f>
        <v>5.41</v>
      </c>
      <c r="W58" s="153"/>
      <c r="AG58" t="s">
        <v>117</v>
      </c>
    </row>
    <row r="59" spans="1:60" outlineLevel="1" x14ac:dyDescent="0.2">
      <c r="A59" s="166">
        <v>41</v>
      </c>
      <c r="B59" s="167" t="s">
        <v>211</v>
      </c>
      <c r="C59" s="173" t="s">
        <v>212</v>
      </c>
      <c r="D59" s="168" t="s">
        <v>120</v>
      </c>
      <c r="E59" s="169">
        <v>28</v>
      </c>
      <c r="F59" s="170"/>
      <c r="G59" s="170">
        <f>ROUND(E59*F59,2)</f>
        <v>0</v>
      </c>
      <c r="H59" s="170">
        <v>0</v>
      </c>
      <c r="I59" s="170">
        <f>ROUND(E59*H59,2)</f>
        <v>0</v>
      </c>
      <c r="J59" s="170">
        <v>0</v>
      </c>
      <c r="K59" s="171">
        <f>ROUND(E59*J59,2)</f>
        <v>0</v>
      </c>
      <c r="L59" s="152">
        <v>21</v>
      </c>
      <c r="M59" s="152">
        <f>G59*(1+L59/100)</f>
        <v>0</v>
      </c>
      <c r="N59" s="152">
        <v>0</v>
      </c>
      <c r="O59" s="152">
        <f>ROUND(E59*N59,2)</f>
        <v>0</v>
      </c>
      <c r="P59" s="152">
        <v>0</v>
      </c>
      <c r="Q59" s="152">
        <f>ROUND(E59*P59,2)</f>
        <v>0</v>
      </c>
      <c r="R59" s="152"/>
      <c r="S59" s="152" t="s">
        <v>121</v>
      </c>
      <c r="T59" s="152" t="s">
        <v>122</v>
      </c>
      <c r="U59" s="152">
        <v>0.14700000000000002</v>
      </c>
      <c r="V59" s="152">
        <f>ROUND(E59*U59,2)</f>
        <v>4.12</v>
      </c>
      <c r="W59" s="152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139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6">
        <v>42</v>
      </c>
      <c r="B60" s="167" t="s">
        <v>213</v>
      </c>
      <c r="C60" s="173" t="s">
        <v>214</v>
      </c>
      <c r="D60" s="168" t="s">
        <v>120</v>
      </c>
      <c r="E60" s="169">
        <v>28</v>
      </c>
      <c r="F60" s="170"/>
      <c r="G60" s="170">
        <f>ROUND(E60*F60,2)</f>
        <v>0</v>
      </c>
      <c r="H60" s="170">
        <v>0</v>
      </c>
      <c r="I60" s="170">
        <f>ROUND(E60*H60,2)</f>
        <v>0</v>
      </c>
      <c r="J60" s="170">
        <v>0</v>
      </c>
      <c r="K60" s="171">
        <f>ROUND(E60*J60,2)</f>
        <v>0</v>
      </c>
      <c r="L60" s="152">
        <v>21</v>
      </c>
      <c r="M60" s="152">
        <f>G60*(1+L60/100)</f>
        <v>0</v>
      </c>
      <c r="N60" s="152">
        <v>0</v>
      </c>
      <c r="O60" s="152">
        <f>ROUND(E60*N60,2)</f>
        <v>0</v>
      </c>
      <c r="P60" s="152">
        <v>0</v>
      </c>
      <c r="Q60" s="152">
        <f>ROUND(E60*P60,2)</f>
        <v>0</v>
      </c>
      <c r="R60" s="152"/>
      <c r="S60" s="152" t="s">
        <v>121</v>
      </c>
      <c r="T60" s="152" t="s">
        <v>122</v>
      </c>
      <c r="U60" s="152">
        <v>4.6000000000000006E-2</v>
      </c>
      <c r="V60" s="152">
        <f>ROUND(E60*U60,2)</f>
        <v>1.29</v>
      </c>
      <c r="W60" s="152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139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6">
        <v>43</v>
      </c>
      <c r="B61" s="167" t="s">
        <v>215</v>
      </c>
      <c r="C61" s="173" t="s">
        <v>216</v>
      </c>
      <c r="D61" s="168" t="s">
        <v>217</v>
      </c>
      <c r="E61" s="169">
        <v>126</v>
      </c>
      <c r="F61" s="170"/>
      <c r="G61" s="170">
        <f>ROUND(E61*F61,2)</f>
        <v>0</v>
      </c>
      <c r="H61" s="170">
        <v>0</v>
      </c>
      <c r="I61" s="170">
        <f>ROUND(E61*H61,2)</f>
        <v>0</v>
      </c>
      <c r="J61" s="170">
        <v>0</v>
      </c>
      <c r="K61" s="171">
        <f>ROUND(E61*J61,2)</f>
        <v>0</v>
      </c>
      <c r="L61" s="152">
        <v>21</v>
      </c>
      <c r="M61" s="152">
        <f>G61*(1+L61/100)</f>
        <v>0</v>
      </c>
      <c r="N61" s="152">
        <v>1E-3</v>
      </c>
      <c r="O61" s="152">
        <f>ROUND(E61*N61,2)</f>
        <v>0.13</v>
      </c>
      <c r="P61" s="152">
        <v>0</v>
      </c>
      <c r="Q61" s="152">
        <f>ROUND(E61*P61,2)</f>
        <v>0</v>
      </c>
      <c r="R61" s="152" t="s">
        <v>131</v>
      </c>
      <c r="S61" s="152" t="s">
        <v>121</v>
      </c>
      <c r="T61" s="152" t="s">
        <v>122</v>
      </c>
      <c r="U61" s="152">
        <v>0</v>
      </c>
      <c r="V61" s="152">
        <f>ROUND(E61*U61,2)</f>
        <v>0</v>
      </c>
      <c r="W61" s="152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132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54" t="s">
        <v>116</v>
      </c>
      <c r="B62" s="155" t="s">
        <v>81</v>
      </c>
      <c r="C62" s="172" t="s">
        <v>82</v>
      </c>
      <c r="D62" s="156"/>
      <c r="E62" s="157"/>
      <c r="F62" s="158"/>
      <c r="G62" s="158">
        <f>SUMIF(AG63:AG64,"&lt;&gt;NOR",G63:G64)</f>
        <v>0</v>
      </c>
      <c r="H62" s="158"/>
      <c r="I62" s="158">
        <f>SUM(I63:I64)</f>
        <v>0</v>
      </c>
      <c r="J62" s="158"/>
      <c r="K62" s="159">
        <f>SUM(K63:K64)</f>
        <v>0</v>
      </c>
      <c r="L62" s="153"/>
      <c r="M62" s="153">
        <f>SUM(M63:M64)</f>
        <v>0</v>
      </c>
      <c r="N62" s="153"/>
      <c r="O62" s="153">
        <f>SUM(O63:O64)</f>
        <v>0.38</v>
      </c>
      <c r="P62" s="153"/>
      <c r="Q62" s="153">
        <f>SUM(Q63:Q64)</f>
        <v>0</v>
      </c>
      <c r="R62" s="153"/>
      <c r="S62" s="153"/>
      <c r="T62" s="153"/>
      <c r="U62" s="153"/>
      <c r="V62" s="153">
        <f>SUM(V63:V64)</f>
        <v>80.599999999999994</v>
      </c>
      <c r="W62" s="153"/>
      <c r="AG62" t="s">
        <v>117</v>
      </c>
    </row>
    <row r="63" spans="1:60" outlineLevel="1" x14ac:dyDescent="0.2">
      <c r="A63" s="166">
        <v>44</v>
      </c>
      <c r="B63" s="167" t="s">
        <v>218</v>
      </c>
      <c r="C63" s="173" t="s">
        <v>219</v>
      </c>
      <c r="D63" s="168" t="s">
        <v>120</v>
      </c>
      <c r="E63" s="169">
        <v>75</v>
      </c>
      <c r="F63" s="170"/>
      <c r="G63" s="170">
        <f>ROUND(E63*F63,2)</f>
        <v>0</v>
      </c>
      <c r="H63" s="170"/>
      <c r="I63" s="170">
        <f>ROUND(E63*H63,2)</f>
        <v>0</v>
      </c>
      <c r="J63" s="170"/>
      <c r="K63" s="171">
        <f>ROUND(E63*J63,2)</f>
        <v>0</v>
      </c>
      <c r="L63" s="152">
        <v>21</v>
      </c>
      <c r="M63" s="152">
        <f>G63*(1+L63/100)</f>
        <v>0</v>
      </c>
      <c r="N63" s="152">
        <v>5.0300000000000006E-3</v>
      </c>
      <c r="O63" s="152">
        <f>ROUND(E63*N63,2)</f>
        <v>0.38</v>
      </c>
      <c r="P63" s="152">
        <v>0</v>
      </c>
      <c r="Q63" s="152">
        <f>ROUND(E63*P63,2)</f>
        <v>0</v>
      </c>
      <c r="R63" s="152"/>
      <c r="S63" s="152" t="s">
        <v>121</v>
      </c>
      <c r="T63" s="152" t="s">
        <v>122</v>
      </c>
      <c r="U63" s="152">
        <v>1.0746000000000002</v>
      </c>
      <c r="V63" s="152">
        <f>ROUND(E63*U63,2)</f>
        <v>80.599999999999994</v>
      </c>
      <c r="W63" s="152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139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6">
        <v>45</v>
      </c>
      <c r="B64" s="167" t="s">
        <v>220</v>
      </c>
      <c r="C64" s="173" t="s">
        <v>221</v>
      </c>
      <c r="D64" s="168" t="s">
        <v>0</v>
      </c>
      <c r="E64" s="169">
        <v>384.75</v>
      </c>
      <c r="F64" s="170"/>
      <c r="G64" s="170">
        <f>ROUND(E64*F64,2)</f>
        <v>0</v>
      </c>
      <c r="H64" s="170"/>
      <c r="I64" s="170">
        <f>ROUND(E64*H64,2)</f>
        <v>0</v>
      </c>
      <c r="J64" s="170"/>
      <c r="K64" s="171">
        <f>ROUND(E64*J64,2)</f>
        <v>0</v>
      </c>
      <c r="L64" s="152">
        <v>21</v>
      </c>
      <c r="M64" s="152">
        <f>G64*(1+L64/100)</f>
        <v>0</v>
      </c>
      <c r="N64" s="152">
        <v>0</v>
      </c>
      <c r="O64" s="152">
        <f>ROUND(E64*N64,2)</f>
        <v>0</v>
      </c>
      <c r="P64" s="152">
        <v>0</v>
      </c>
      <c r="Q64" s="152">
        <f>ROUND(E64*P64,2)</f>
        <v>0</v>
      </c>
      <c r="R64" s="152"/>
      <c r="S64" s="152" t="s">
        <v>121</v>
      </c>
      <c r="T64" s="152" t="s">
        <v>122</v>
      </c>
      <c r="U64" s="152">
        <v>0</v>
      </c>
      <c r="V64" s="152">
        <f>ROUND(E64*U64,2)</f>
        <v>0</v>
      </c>
      <c r="W64" s="152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156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54" t="s">
        <v>116</v>
      </c>
      <c r="B65" s="155" t="s">
        <v>83</v>
      </c>
      <c r="C65" s="172" t="s">
        <v>84</v>
      </c>
      <c r="D65" s="156"/>
      <c r="E65" s="157"/>
      <c r="F65" s="158"/>
      <c r="G65" s="158">
        <f>SUMIF(AG66:AG67,"&lt;&gt;NOR",G66:G67)</f>
        <v>0</v>
      </c>
      <c r="H65" s="158"/>
      <c r="I65" s="158">
        <f>SUM(I66:I67)</f>
        <v>0</v>
      </c>
      <c r="J65" s="158"/>
      <c r="K65" s="159">
        <f>SUM(K66:K67)</f>
        <v>0</v>
      </c>
      <c r="L65" s="153"/>
      <c r="M65" s="153">
        <f>SUM(M66:M67)</f>
        <v>0</v>
      </c>
      <c r="N65" s="153"/>
      <c r="O65" s="153">
        <f>SUM(O66:O67)</f>
        <v>0.04</v>
      </c>
      <c r="P65" s="153"/>
      <c r="Q65" s="153">
        <f>SUM(Q66:Q67)</f>
        <v>0</v>
      </c>
      <c r="R65" s="153"/>
      <c r="S65" s="153"/>
      <c r="T65" s="153"/>
      <c r="U65" s="153"/>
      <c r="V65" s="153">
        <f>SUM(V66:V67)</f>
        <v>18.54</v>
      </c>
      <c r="W65" s="153"/>
      <c r="AG65" t="s">
        <v>117</v>
      </c>
    </row>
    <row r="66" spans="1:60" outlineLevel="1" x14ac:dyDescent="0.2">
      <c r="A66" s="166">
        <v>46</v>
      </c>
      <c r="B66" s="167" t="s">
        <v>222</v>
      </c>
      <c r="C66" s="173" t="s">
        <v>223</v>
      </c>
      <c r="D66" s="168" t="s">
        <v>120</v>
      </c>
      <c r="E66" s="169">
        <v>138</v>
      </c>
      <c r="F66" s="170"/>
      <c r="G66" s="170">
        <f>ROUND(E66*F66,2)</f>
        <v>0</v>
      </c>
      <c r="H66" s="170"/>
      <c r="I66" s="170">
        <f>ROUND(E66*H66,2)</f>
        <v>0</v>
      </c>
      <c r="J66" s="170"/>
      <c r="K66" s="171">
        <f>ROUND(E66*J66,2)</f>
        <v>0</v>
      </c>
      <c r="L66" s="152">
        <v>21</v>
      </c>
      <c r="M66" s="152">
        <f>G66*(1+L66/100)</f>
        <v>0</v>
      </c>
      <c r="N66" s="152">
        <v>7.0000000000000007E-5</v>
      </c>
      <c r="O66" s="152">
        <f>ROUND(E66*N66,2)</f>
        <v>0.01</v>
      </c>
      <c r="P66" s="152">
        <v>0</v>
      </c>
      <c r="Q66" s="152">
        <f>ROUND(E66*P66,2)</f>
        <v>0</v>
      </c>
      <c r="R66" s="152"/>
      <c r="S66" s="152" t="s">
        <v>121</v>
      </c>
      <c r="T66" s="152" t="s">
        <v>122</v>
      </c>
      <c r="U66" s="152">
        <v>3.2480000000000002E-2</v>
      </c>
      <c r="V66" s="152">
        <f>ROUND(E66*U66,2)</f>
        <v>4.4800000000000004</v>
      </c>
      <c r="W66" s="152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139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6">
        <v>47</v>
      </c>
      <c r="B67" s="167" t="s">
        <v>224</v>
      </c>
      <c r="C67" s="173" t="s">
        <v>225</v>
      </c>
      <c r="D67" s="168" t="s">
        <v>120</v>
      </c>
      <c r="E67" s="169">
        <v>138</v>
      </c>
      <c r="F67" s="170"/>
      <c r="G67" s="170">
        <f>ROUND(E67*F67,2)</f>
        <v>0</v>
      </c>
      <c r="H67" s="170"/>
      <c r="I67" s="170">
        <f>ROUND(E67*H67,2)</f>
        <v>0</v>
      </c>
      <c r="J67" s="170"/>
      <c r="K67" s="171">
        <f>ROUND(E67*J67,2)</f>
        <v>0</v>
      </c>
      <c r="L67" s="152">
        <v>21</v>
      </c>
      <c r="M67" s="152">
        <f>G67*(1+L67/100)</f>
        <v>0</v>
      </c>
      <c r="N67" s="152">
        <v>2.2000000000000001E-4</v>
      </c>
      <c r="O67" s="152">
        <f>ROUND(E67*N67,2)</f>
        <v>0.03</v>
      </c>
      <c r="P67" s="152">
        <v>0</v>
      </c>
      <c r="Q67" s="152">
        <f>ROUND(E67*P67,2)</f>
        <v>0</v>
      </c>
      <c r="R67" s="152"/>
      <c r="S67" s="152" t="s">
        <v>121</v>
      </c>
      <c r="T67" s="152" t="s">
        <v>122</v>
      </c>
      <c r="U67" s="152">
        <v>0.10191</v>
      </c>
      <c r="V67" s="152">
        <f>ROUND(E67*U67,2)</f>
        <v>14.06</v>
      </c>
      <c r="W67" s="152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54" t="s">
        <v>116</v>
      </c>
      <c r="B68" s="155" t="s">
        <v>85</v>
      </c>
      <c r="C68" s="172" t="s">
        <v>86</v>
      </c>
      <c r="D68" s="156"/>
      <c r="E68" s="157"/>
      <c r="F68" s="158"/>
      <c r="G68" s="158">
        <f>SUMIF(AG69:AG70,"&lt;&gt;NOR",G69:G70)</f>
        <v>0</v>
      </c>
      <c r="H68" s="158"/>
      <c r="I68" s="158">
        <f>SUM(I69:I70)</f>
        <v>0</v>
      </c>
      <c r="J68" s="158"/>
      <c r="K68" s="159">
        <f>SUM(K69:K70)</f>
        <v>0</v>
      </c>
      <c r="L68" s="153"/>
      <c r="M68" s="153">
        <f>SUM(M69:M70)</f>
        <v>0</v>
      </c>
      <c r="N68" s="153"/>
      <c r="O68" s="153">
        <f>SUM(O69:O70)</f>
        <v>0</v>
      </c>
      <c r="P68" s="153"/>
      <c r="Q68" s="153">
        <f>SUM(Q69:Q70)</f>
        <v>0</v>
      </c>
      <c r="R68" s="153"/>
      <c r="S68" s="153"/>
      <c r="T68" s="153"/>
      <c r="U68" s="153"/>
      <c r="V68" s="153">
        <f>SUM(V69:V70)</f>
        <v>0</v>
      </c>
      <c r="W68" s="153"/>
      <c r="AG68" t="s">
        <v>117</v>
      </c>
    </row>
    <row r="69" spans="1:60" ht="22.5" outlineLevel="1" x14ac:dyDescent="0.2">
      <c r="A69" s="166">
        <v>48</v>
      </c>
      <c r="B69" s="167" t="s">
        <v>226</v>
      </c>
      <c r="C69" s="173" t="s">
        <v>227</v>
      </c>
      <c r="D69" s="168" t="s">
        <v>173</v>
      </c>
      <c r="E69" s="169">
        <v>1</v>
      </c>
      <c r="F69" s="170"/>
      <c r="G69" s="170">
        <f>ROUND(E69*F69,2)</f>
        <v>0</v>
      </c>
      <c r="H69" s="170">
        <v>0</v>
      </c>
      <c r="I69" s="170">
        <f>ROUND(E69*H69,2)</f>
        <v>0</v>
      </c>
      <c r="J69" s="170"/>
      <c r="K69" s="171">
        <f>ROUND(E69*J69,2)</f>
        <v>0</v>
      </c>
      <c r="L69" s="152">
        <v>21</v>
      </c>
      <c r="M69" s="152">
        <f>G69*(1+L69/100)</f>
        <v>0</v>
      </c>
      <c r="N69" s="152">
        <v>0</v>
      </c>
      <c r="O69" s="152">
        <f>ROUND(E69*N69,2)</f>
        <v>0</v>
      </c>
      <c r="P69" s="152">
        <v>0</v>
      </c>
      <c r="Q69" s="152">
        <f>ROUND(E69*P69,2)</f>
        <v>0</v>
      </c>
      <c r="R69" s="152"/>
      <c r="S69" s="152" t="s">
        <v>170</v>
      </c>
      <c r="T69" s="152" t="s">
        <v>122</v>
      </c>
      <c r="U69" s="152">
        <v>0</v>
      </c>
      <c r="V69" s="152">
        <f>ROUND(E69*U69,2)</f>
        <v>0</v>
      </c>
      <c r="W69" s="152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139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6">
        <v>49</v>
      </c>
      <c r="B70" s="167" t="s">
        <v>228</v>
      </c>
      <c r="C70" s="173" t="s">
        <v>229</v>
      </c>
      <c r="D70" s="168" t="s">
        <v>230</v>
      </c>
      <c r="E70" s="169">
        <v>1</v>
      </c>
      <c r="F70" s="170"/>
      <c r="G70" s="170">
        <f>ROUND(E70*F70,2)</f>
        <v>0</v>
      </c>
      <c r="H70" s="170">
        <v>0</v>
      </c>
      <c r="I70" s="170">
        <f>ROUND(E70*H70,2)</f>
        <v>0</v>
      </c>
      <c r="J70" s="170"/>
      <c r="K70" s="171">
        <f>ROUND(E70*J70,2)</f>
        <v>0</v>
      </c>
      <c r="L70" s="152">
        <v>21</v>
      </c>
      <c r="M70" s="152">
        <f>G70*(1+L70/100)</f>
        <v>0</v>
      </c>
      <c r="N70" s="152">
        <v>0</v>
      </c>
      <c r="O70" s="152">
        <f>ROUND(E70*N70,2)</f>
        <v>0</v>
      </c>
      <c r="P70" s="152">
        <v>0</v>
      </c>
      <c r="Q70" s="152">
        <f>ROUND(E70*P70,2)</f>
        <v>0</v>
      </c>
      <c r="R70" s="152"/>
      <c r="S70" s="152" t="s">
        <v>121</v>
      </c>
      <c r="T70" s="152" t="s">
        <v>122</v>
      </c>
      <c r="U70" s="152">
        <v>0</v>
      </c>
      <c r="V70" s="152">
        <f>ROUND(E70*U70,2)</f>
        <v>0</v>
      </c>
      <c r="W70" s="152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231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54" t="s">
        <v>116</v>
      </c>
      <c r="B71" s="155" t="s">
        <v>87</v>
      </c>
      <c r="C71" s="172" t="s">
        <v>88</v>
      </c>
      <c r="D71" s="156"/>
      <c r="E71" s="157"/>
      <c r="F71" s="158"/>
      <c r="G71" s="158">
        <f>SUMIF(AG72:AG78,"&lt;&gt;NOR",G72:G78)</f>
        <v>0</v>
      </c>
      <c r="H71" s="158"/>
      <c r="I71" s="158">
        <f>SUM(I72:I78)</f>
        <v>0</v>
      </c>
      <c r="J71" s="158"/>
      <c r="K71" s="159">
        <f>SUM(K72:K78)</f>
        <v>0</v>
      </c>
      <c r="L71" s="153"/>
      <c r="M71" s="153">
        <f>SUM(M72:M78)</f>
        <v>0</v>
      </c>
      <c r="N71" s="153"/>
      <c r="O71" s="153">
        <f>SUM(O72:O78)</f>
        <v>0</v>
      </c>
      <c r="P71" s="153"/>
      <c r="Q71" s="153">
        <f>SUM(Q72:Q78)</f>
        <v>0</v>
      </c>
      <c r="R71" s="153"/>
      <c r="S71" s="153"/>
      <c r="T71" s="153"/>
      <c r="U71" s="153"/>
      <c r="V71" s="153">
        <f>SUM(V72:V78)</f>
        <v>0</v>
      </c>
      <c r="W71" s="153"/>
      <c r="AG71" t="s">
        <v>117</v>
      </c>
    </row>
    <row r="72" spans="1:60" ht="22.5" outlineLevel="1" x14ac:dyDescent="0.2">
      <c r="A72" s="166">
        <v>50</v>
      </c>
      <c r="B72" s="167" t="s">
        <v>232</v>
      </c>
      <c r="C72" s="173" t="s">
        <v>233</v>
      </c>
      <c r="D72" s="168" t="s">
        <v>155</v>
      </c>
      <c r="E72" s="169">
        <v>0</v>
      </c>
      <c r="F72" s="170"/>
      <c r="G72" s="170">
        <f t="shared" ref="G72:G78" si="20">ROUND(E72*F72,2)</f>
        <v>0</v>
      </c>
      <c r="H72" s="170">
        <v>0</v>
      </c>
      <c r="I72" s="170">
        <f t="shared" ref="I72:I78" si="21">ROUND(E72*H72,2)</f>
        <v>0</v>
      </c>
      <c r="J72" s="170"/>
      <c r="K72" s="171">
        <f t="shared" ref="K72:K78" si="22">ROUND(E72*J72,2)</f>
        <v>0</v>
      </c>
      <c r="L72" s="152">
        <v>21</v>
      </c>
      <c r="M72" s="152">
        <f t="shared" ref="M72:M78" si="23">G72*(1+L72/100)</f>
        <v>0</v>
      </c>
      <c r="N72" s="152">
        <v>0</v>
      </c>
      <c r="O72" s="152">
        <f t="shared" ref="O72:O78" si="24">ROUND(E72*N72,2)</f>
        <v>0</v>
      </c>
      <c r="P72" s="152">
        <v>0</v>
      </c>
      <c r="Q72" s="152">
        <f t="shared" ref="Q72:Q78" si="25">ROUND(E72*P72,2)</f>
        <v>0</v>
      </c>
      <c r="R72" s="152"/>
      <c r="S72" s="152" t="s">
        <v>121</v>
      </c>
      <c r="T72" s="152" t="s">
        <v>122</v>
      </c>
      <c r="U72" s="152">
        <v>0</v>
      </c>
      <c r="V72" s="152">
        <f t="shared" ref="V72:V78" si="26">ROUND(E72*U72,2)</f>
        <v>0</v>
      </c>
      <c r="W72" s="152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139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66">
        <v>51</v>
      </c>
      <c r="B73" s="167" t="s">
        <v>234</v>
      </c>
      <c r="C73" s="173" t="s">
        <v>235</v>
      </c>
      <c r="D73" s="168" t="s">
        <v>155</v>
      </c>
      <c r="E73" s="169">
        <v>0</v>
      </c>
      <c r="F73" s="170"/>
      <c r="G73" s="170">
        <f t="shared" si="20"/>
        <v>0</v>
      </c>
      <c r="H73" s="170">
        <v>0</v>
      </c>
      <c r="I73" s="170">
        <f t="shared" si="21"/>
        <v>0</v>
      </c>
      <c r="J73" s="170"/>
      <c r="K73" s="171">
        <f t="shared" si="22"/>
        <v>0</v>
      </c>
      <c r="L73" s="152">
        <v>21</v>
      </c>
      <c r="M73" s="152">
        <f t="shared" si="23"/>
        <v>0</v>
      </c>
      <c r="N73" s="152">
        <v>0</v>
      </c>
      <c r="O73" s="152">
        <f t="shared" si="24"/>
        <v>0</v>
      </c>
      <c r="P73" s="152">
        <v>0</v>
      </c>
      <c r="Q73" s="152">
        <f t="shared" si="25"/>
        <v>0</v>
      </c>
      <c r="R73" s="152"/>
      <c r="S73" s="152" t="s">
        <v>121</v>
      </c>
      <c r="T73" s="152" t="s">
        <v>122</v>
      </c>
      <c r="U73" s="152">
        <v>0</v>
      </c>
      <c r="V73" s="152">
        <f t="shared" si="26"/>
        <v>0</v>
      </c>
      <c r="W73" s="152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236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6">
        <v>52</v>
      </c>
      <c r="B74" s="167" t="s">
        <v>237</v>
      </c>
      <c r="C74" s="173" t="s">
        <v>238</v>
      </c>
      <c r="D74" s="168" t="s">
        <v>155</v>
      </c>
      <c r="E74" s="169">
        <v>0</v>
      </c>
      <c r="F74" s="170"/>
      <c r="G74" s="170">
        <f t="shared" si="20"/>
        <v>0</v>
      </c>
      <c r="H74" s="170">
        <v>0</v>
      </c>
      <c r="I74" s="170">
        <f t="shared" si="21"/>
        <v>0</v>
      </c>
      <c r="J74" s="170"/>
      <c r="K74" s="171">
        <f t="shared" si="22"/>
        <v>0</v>
      </c>
      <c r="L74" s="152">
        <v>21</v>
      </c>
      <c r="M74" s="152">
        <f t="shared" si="23"/>
        <v>0</v>
      </c>
      <c r="N74" s="152">
        <v>0</v>
      </c>
      <c r="O74" s="152">
        <f t="shared" si="24"/>
        <v>0</v>
      </c>
      <c r="P74" s="152">
        <v>0</v>
      </c>
      <c r="Q74" s="152">
        <f t="shared" si="25"/>
        <v>0</v>
      </c>
      <c r="R74" s="152"/>
      <c r="S74" s="152" t="s">
        <v>121</v>
      </c>
      <c r="T74" s="152" t="s">
        <v>122</v>
      </c>
      <c r="U74" s="152">
        <v>1.9720000000000002</v>
      </c>
      <c r="V74" s="152">
        <f t="shared" si="26"/>
        <v>0</v>
      </c>
      <c r="W74" s="152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236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66">
        <v>53</v>
      </c>
      <c r="B75" s="167" t="s">
        <v>239</v>
      </c>
      <c r="C75" s="173" t="s">
        <v>240</v>
      </c>
      <c r="D75" s="168" t="s">
        <v>155</v>
      </c>
      <c r="E75" s="169">
        <v>0</v>
      </c>
      <c r="F75" s="170"/>
      <c r="G75" s="170">
        <f t="shared" si="20"/>
        <v>0</v>
      </c>
      <c r="H75" s="170">
        <v>0</v>
      </c>
      <c r="I75" s="170">
        <f t="shared" si="21"/>
        <v>0</v>
      </c>
      <c r="J75" s="170"/>
      <c r="K75" s="171">
        <f t="shared" si="22"/>
        <v>0</v>
      </c>
      <c r="L75" s="152">
        <v>21</v>
      </c>
      <c r="M75" s="152">
        <f t="shared" si="23"/>
        <v>0</v>
      </c>
      <c r="N75" s="152">
        <v>0</v>
      </c>
      <c r="O75" s="152">
        <f t="shared" si="24"/>
        <v>0</v>
      </c>
      <c r="P75" s="152">
        <v>0</v>
      </c>
      <c r="Q75" s="152">
        <f t="shared" si="25"/>
        <v>0</v>
      </c>
      <c r="R75" s="152"/>
      <c r="S75" s="152" t="s">
        <v>121</v>
      </c>
      <c r="T75" s="152" t="s">
        <v>122</v>
      </c>
      <c r="U75" s="152">
        <v>0.75</v>
      </c>
      <c r="V75" s="152">
        <f t="shared" si="26"/>
        <v>0</v>
      </c>
      <c r="W75" s="152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236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6">
        <v>54</v>
      </c>
      <c r="B76" s="167" t="s">
        <v>241</v>
      </c>
      <c r="C76" s="173" t="s">
        <v>242</v>
      </c>
      <c r="D76" s="168" t="s">
        <v>155</v>
      </c>
      <c r="E76" s="169">
        <v>0</v>
      </c>
      <c r="F76" s="170"/>
      <c r="G76" s="170">
        <f t="shared" si="20"/>
        <v>0</v>
      </c>
      <c r="H76" s="170">
        <v>0</v>
      </c>
      <c r="I76" s="170">
        <f t="shared" si="21"/>
        <v>0</v>
      </c>
      <c r="J76" s="170"/>
      <c r="K76" s="171">
        <f t="shared" si="22"/>
        <v>0</v>
      </c>
      <c r="L76" s="152">
        <v>21</v>
      </c>
      <c r="M76" s="152">
        <f t="shared" si="23"/>
        <v>0</v>
      </c>
      <c r="N76" s="152">
        <v>0</v>
      </c>
      <c r="O76" s="152">
        <f t="shared" si="24"/>
        <v>0</v>
      </c>
      <c r="P76" s="152">
        <v>0</v>
      </c>
      <c r="Q76" s="152">
        <f t="shared" si="25"/>
        <v>0</v>
      </c>
      <c r="R76" s="152"/>
      <c r="S76" s="152" t="s">
        <v>121</v>
      </c>
      <c r="T76" s="152" t="s">
        <v>122</v>
      </c>
      <c r="U76" s="152">
        <v>0.49000000000000005</v>
      </c>
      <c r="V76" s="152">
        <f t="shared" si="26"/>
        <v>0</v>
      </c>
      <c r="W76" s="152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236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6">
        <v>55</v>
      </c>
      <c r="B77" s="167" t="s">
        <v>243</v>
      </c>
      <c r="C77" s="173" t="s">
        <v>244</v>
      </c>
      <c r="D77" s="168" t="s">
        <v>155</v>
      </c>
      <c r="E77" s="169">
        <v>0</v>
      </c>
      <c r="F77" s="170"/>
      <c r="G77" s="170">
        <f t="shared" si="20"/>
        <v>0</v>
      </c>
      <c r="H77" s="170">
        <v>0</v>
      </c>
      <c r="I77" s="170">
        <f t="shared" si="21"/>
        <v>0</v>
      </c>
      <c r="J77" s="170"/>
      <c r="K77" s="171">
        <f t="shared" si="22"/>
        <v>0</v>
      </c>
      <c r="L77" s="152">
        <v>21</v>
      </c>
      <c r="M77" s="152">
        <f t="shared" si="23"/>
        <v>0</v>
      </c>
      <c r="N77" s="152">
        <v>0</v>
      </c>
      <c r="O77" s="152">
        <f t="shared" si="24"/>
        <v>0</v>
      </c>
      <c r="P77" s="152">
        <v>0</v>
      </c>
      <c r="Q77" s="152">
        <f t="shared" si="25"/>
        <v>0</v>
      </c>
      <c r="R77" s="152"/>
      <c r="S77" s="152" t="s">
        <v>121</v>
      </c>
      <c r="T77" s="152" t="s">
        <v>122</v>
      </c>
      <c r="U77" s="152">
        <v>0</v>
      </c>
      <c r="V77" s="152">
        <f t="shared" si="26"/>
        <v>0</v>
      </c>
      <c r="W77" s="152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236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6">
        <v>56</v>
      </c>
      <c r="B78" s="167" t="s">
        <v>245</v>
      </c>
      <c r="C78" s="173" t="s">
        <v>246</v>
      </c>
      <c r="D78" s="168" t="s">
        <v>155</v>
      </c>
      <c r="E78" s="169">
        <v>0</v>
      </c>
      <c r="F78" s="170"/>
      <c r="G78" s="170">
        <f t="shared" si="20"/>
        <v>0</v>
      </c>
      <c r="H78" s="170">
        <v>0</v>
      </c>
      <c r="I78" s="170">
        <f t="shared" si="21"/>
        <v>0</v>
      </c>
      <c r="J78" s="170"/>
      <c r="K78" s="171">
        <f t="shared" si="22"/>
        <v>0</v>
      </c>
      <c r="L78" s="152">
        <v>21</v>
      </c>
      <c r="M78" s="152">
        <f t="shared" si="23"/>
        <v>0</v>
      </c>
      <c r="N78" s="152">
        <v>0</v>
      </c>
      <c r="O78" s="152">
        <f t="shared" si="24"/>
        <v>0</v>
      </c>
      <c r="P78" s="152">
        <v>0</v>
      </c>
      <c r="Q78" s="152">
        <f t="shared" si="25"/>
        <v>0</v>
      </c>
      <c r="R78" s="152"/>
      <c r="S78" s="152" t="s">
        <v>121</v>
      </c>
      <c r="T78" s="152" t="s">
        <v>122</v>
      </c>
      <c r="U78" s="152">
        <v>0.36000000000000004</v>
      </c>
      <c r="V78" s="152">
        <f t="shared" si="26"/>
        <v>0</v>
      </c>
      <c r="W78" s="152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236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54" t="s">
        <v>116</v>
      </c>
      <c r="B79" s="155" t="s">
        <v>90</v>
      </c>
      <c r="C79" s="172" t="s">
        <v>29</v>
      </c>
      <c r="D79" s="156"/>
      <c r="E79" s="157"/>
      <c r="F79" s="158"/>
      <c r="G79" s="158">
        <f>SUMIF(AG80:AG80,"&lt;&gt;NOR",G80:G80)</f>
        <v>0</v>
      </c>
      <c r="H79" s="158"/>
      <c r="I79" s="158">
        <f>SUM(I80:I80)</f>
        <v>0</v>
      </c>
      <c r="J79" s="158"/>
      <c r="K79" s="159">
        <f>SUM(K80:K80)</f>
        <v>0</v>
      </c>
      <c r="L79" s="153"/>
      <c r="M79" s="153">
        <f>SUM(M80:M80)</f>
        <v>0</v>
      </c>
      <c r="N79" s="153"/>
      <c r="O79" s="153">
        <f>SUM(O80:O80)</f>
        <v>0</v>
      </c>
      <c r="P79" s="153"/>
      <c r="Q79" s="153">
        <f>SUM(Q80:Q80)</f>
        <v>0</v>
      </c>
      <c r="R79" s="153"/>
      <c r="S79" s="153"/>
      <c r="T79" s="153"/>
      <c r="U79" s="153"/>
      <c r="V79" s="153">
        <f>SUM(V80:V80)</f>
        <v>0</v>
      </c>
      <c r="W79" s="153"/>
      <c r="AG79" t="s">
        <v>117</v>
      </c>
    </row>
    <row r="80" spans="1:60" outlineLevel="1" x14ac:dyDescent="0.2">
      <c r="A80" s="166">
        <v>57</v>
      </c>
      <c r="B80" s="167" t="s">
        <v>247</v>
      </c>
      <c r="C80" s="173" t="s">
        <v>248</v>
      </c>
      <c r="D80" s="168" t="s">
        <v>230</v>
      </c>
      <c r="E80" s="169">
        <v>1</v>
      </c>
      <c r="F80" s="170"/>
      <c r="G80" s="170">
        <f>ROUND(E80*F80,2)</f>
        <v>0</v>
      </c>
      <c r="H80" s="170">
        <v>0</v>
      </c>
      <c r="I80" s="170">
        <f>ROUND(E80*H80,2)</f>
        <v>0</v>
      </c>
      <c r="J80" s="170"/>
      <c r="K80" s="171">
        <f>ROUND(E80*J80,2)</f>
        <v>0</v>
      </c>
      <c r="L80" s="152">
        <v>21</v>
      </c>
      <c r="M80" s="152">
        <f>G80*(1+L80/100)</f>
        <v>0</v>
      </c>
      <c r="N80" s="152">
        <v>0</v>
      </c>
      <c r="O80" s="152">
        <f>ROUND(E80*N80,2)</f>
        <v>0</v>
      </c>
      <c r="P80" s="152">
        <v>0</v>
      </c>
      <c r="Q80" s="152">
        <f>ROUND(E80*P80,2)</f>
        <v>0</v>
      </c>
      <c r="R80" s="152"/>
      <c r="S80" s="152" t="s">
        <v>121</v>
      </c>
      <c r="T80" s="152" t="s">
        <v>122</v>
      </c>
      <c r="U80" s="152">
        <v>0</v>
      </c>
      <c r="V80" s="152">
        <f>ROUND(E80*U80,2)</f>
        <v>0</v>
      </c>
      <c r="W80" s="152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231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54" t="s">
        <v>116</v>
      </c>
      <c r="B81" s="155" t="s">
        <v>91</v>
      </c>
      <c r="C81" s="172" t="s">
        <v>30</v>
      </c>
      <c r="D81" s="156"/>
      <c r="E81" s="157"/>
      <c r="F81" s="158"/>
      <c r="G81" s="158">
        <f>SUMIF(AG82:AG82,"&lt;&gt;NOR",G82:G82)</f>
        <v>0</v>
      </c>
      <c r="H81" s="158"/>
      <c r="I81" s="158">
        <f>SUM(I82:I82)</f>
        <v>0</v>
      </c>
      <c r="J81" s="158"/>
      <c r="K81" s="159">
        <f>SUM(K82:K82)</f>
        <v>0</v>
      </c>
      <c r="L81" s="153"/>
      <c r="M81" s="153">
        <f>SUM(M82:M82)</f>
        <v>0</v>
      </c>
      <c r="N81" s="153"/>
      <c r="O81" s="153">
        <f>SUM(O82:O82)</f>
        <v>0</v>
      </c>
      <c r="P81" s="153"/>
      <c r="Q81" s="153">
        <f>SUM(Q82:Q82)</f>
        <v>0</v>
      </c>
      <c r="R81" s="153"/>
      <c r="S81" s="153"/>
      <c r="T81" s="153"/>
      <c r="U81" s="153"/>
      <c r="V81" s="153">
        <f>SUM(V82:V82)</f>
        <v>0</v>
      </c>
      <c r="W81" s="153"/>
      <c r="AG81" t="s">
        <v>117</v>
      </c>
    </row>
    <row r="82" spans="1:60" outlineLevel="1" x14ac:dyDescent="0.2">
      <c r="A82" s="160">
        <v>58</v>
      </c>
      <c r="B82" s="161" t="s">
        <v>249</v>
      </c>
      <c r="C82" s="174" t="s">
        <v>250</v>
      </c>
      <c r="D82" s="162" t="s">
        <v>230</v>
      </c>
      <c r="E82" s="163">
        <v>1</v>
      </c>
      <c r="F82" s="164"/>
      <c r="G82" s="164">
        <f>ROUND(E82*F82,2)</f>
        <v>0</v>
      </c>
      <c r="H82" s="164">
        <v>0</v>
      </c>
      <c r="I82" s="164">
        <f>ROUND(E82*H82,2)</f>
        <v>0</v>
      </c>
      <c r="J82" s="164"/>
      <c r="K82" s="165">
        <f>ROUND(E82*J82,2)</f>
        <v>0</v>
      </c>
      <c r="L82" s="152">
        <v>21</v>
      </c>
      <c r="M82" s="152">
        <f>G82*(1+L82/100)</f>
        <v>0</v>
      </c>
      <c r="N82" s="152">
        <v>0</v>
      </c>
      <c r="O82" s="152">
        <f>ROUND(E82*N82,2)</f>
        <v>0</v>
      </c>
      <c r="P82" s="152">
        <v>0</v>
      </c>
      <c r="Q82" s="152">
        <f>ROUND(E82*P82,2)</f>
        <v>0</v>
      </c>
      <c r="R82" s="152"/>
      <c r="S82" s="152" t="s">
        <v>121</v>
      </c>
      <c r="T82" s="152" t="s">
        <v>122</v>
      </c>
      <c r="U82" s="152">
        <v>0</v>
      </c>
      <c r="V82" s="152">
        <f>ROUND(E82*U82,2)</f>
        <v>0</v>
      </c>
      <c r="W82" s="152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231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5"/>
      <c r="B83" s="6"/>
      <c r="C83" s="175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E83">
        <v>15</v>
      </c>
      <c r="AF83">
        <v>21</v>
      </c>
    </row>
    <row r="84" spans="1:60" x14ac:dyDescent="0.2">
      <c r="C84" s="176"/>
      <c r="D84" s="140"/>
      <c r="AG84" t="s">
        <v>251</v>
      </c>
    </row>
    <row r="85" spans="1:60" x14ac:dyDescent="0.2">
      <c r="D85" s="140"/>
    </row>
    <row r="86" spans="1:60" x14ac:dyDescent="0.2">
      <c r="D86" s="140"/>
    </row>
    <row r="87" spans="1:60" x14ac:dyDescent="0.2">
      <c r="D87" s="140"/>
    </row>
    <row r="88" spans="1:60" x14ac:dyDescent="0.2">
      <c r="D88" s="140"/>
    </row>
    <row r="89" spans="1:60" x14ac:dyDescent="0.2">
      <c r="D89" s="140"/>
    </row>
    <row r="90" spans="1:60" x14ac:dyDescent="0.2">
      <c r="D90" s="140"/>
    </row>
    <row r="91" spans="1:60" x14ac:dyDescent="0.2">
      <c r="D91" s="140"/>
    </row>
    <row r="92" spans="1:60" x14ac:dyDescent="0.2">
      <c r="D92" s="140"/>
    </row>
    <row r="93" spans="1:60" x14ac:dyDescent="0.2">
      <c r="D93" s="140"/>
    </row>
    <row r="94" spans="1:60" x14ac:dyDescent="0.2">
      <c r="D94" s="140"/>
    </row>
    <row r="95" spans="1:60" x14ac:dyDescent="0.2">
      <c r="D95" s="140"/>
    </row>
    <row r="96" spans="1:60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Krása</dc:creator>
  <cp:lastModifiedBy>Šárka Medunová</cp:lastModifiedBy>
  <cp:lastPrinted>2019-02-18T13:39:27Z</cp:lastPrinted>
  <dcterms:created xsi:type="dcterms:W3CDTF">2009-04-08T07:15:50Z</dcterms:created>
  <dcterms:modified xsi:type="dcterms:W3CDTF">2019-12-04T13:11:55Z</dcterms:modified>
</cp:coreProperties>
</file>